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75" yWindow="65521" windowWidth="13935" windowHeight="14040"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'Comments'!$A$1:$AB$187</definedName>
  </definedNames>
  <calcPr fullCalcOnLoad="1"/>
</workbook>
</file>

<file path=xl/sharedStrings.xml><?xml version="1.0" encoding="utf-8"?>
<sst xmlns="http://schemas.openxmlformats.org/spreadsheetml/2006/main" count="3124" uniqueCount="788">
  <si>
    <t>Again the setting of QSRC[AC], QLRC[AC] etc. are missing at the end of MCCAOP.</t>
  </si>
  <si>
    <t xml:space="preserve">Quos Null frame is used for group MCCAOP truncation. If you look at table 7-6 of 802.11 baseline standard, "Normal Ack" is the only ack policy allowed by QoS Null frame. The group frame can only use "No Ack" policy. The inconsistency should be fixed. </t>
  </si>
  <si>
    <t>Fix the indicated problem.</t>
  </si>
  <si>
    <t>"The MAC of a mesh STA with dot11MCCAActivated is true shall provide a Reservation Allocation Vector (RAV) mechanism to indicate a busy medium from the start of an MCCAOP corresponding to a reservation in its interfering times until the receipt of a frame transmitted by either the MCCAOP owner or the MCCAOP responder."
Does this mean  that once a frame is received from the MCCAOP owner or the MCCAOP responder, the related RAV is set to 0?</t>
  </si>
  <si>
    <t xml:space="preserve">"9.9a.3.11.2 Access during an MCCAOP by mesh STAs that are not the MCCAOP owner"
Does this mean that the MCCAOP responder set RAV timer for the MCCAOP that it is the responder? Since non-zero RAV timer means that the medium is busy, this will disallow the MCCAOP responder to reply CTS after receiving a RTS from the MCCAOP owner per RTS/CTS rules in 802.11 baseline standard. </t>
  </si>
  <si>
    <t>clarify it.</t>
  </si>
  <si>
    <t>"A mesh STA shall reject an MSDU/MMPDU with a Mesh Control field as a duplicate if it matches an &lt;Mesh SA, Mesh Sequence Number&gt; tuple of an entry in the cache."
What should a mesh STA do if it receive a older frame than &lt;Mesh SA, Mesh Sequence Number&gt; tuple?</t>
  </si>
  <si>
    <t>Change the text to "A mesh STA shall reject an MSDU/MMPDU with a Mesh Control field as a duplicate if it matches an &lt;Mesh SA, Mesh Sequence Number&gt; tuple of an entry in the cache or older than &lt;Mesh SA, Mesh Sequence Number&gt; tuple of an entry in the cache ."</t>
  </si>
  <si>
    <t>Assigning mesh sequence number from a single modulo-4 294 967 296 counter for each MSDU or MMPDU will create many wrong frame discarding in subclause 9.22.2.5 because 1), different access priorities are allocated to different access categories, 2), group frames and unicast frames will be forwarded through different paths, 3), the source-destination path has multiple hops.</t>
  </si>
  <si>
    <t>Solution 1:
(1), In subclause 7.1.3.6.3, source mesh STA assigns mesh sequence number from a single modulo-4 294 967 296 counter for each unicast MSDU or unicast MMPDU in each access category. Source mesh STA assigns mesh sequence number from a single modulo-4 294 967 296 counter for each group MSDU or unicast MMPDU in each access category. 
In subclause 9.22.2.5, unicast &lt;Mesh SA, access category, Mesh Sequence Number&gt;, group &lt;Mesh SA, access category, Mesh Sequence Number&gt; will be used for duplication detection.
Solution 2:
(1), In subclause 9.22.2.5, unicast &lt;Mesh SA, access category, Mesh Sequence Number&gt;, group &lt;Mesh SA, access category, Mesh Sequence Number&gt; will be used for duplication detection.</t>
  </si>
  <si>
    <t>This sentence is contradictory with the following sentence L14 P222 "In order to determine whether a transmission is a first hop or not, mesh STAs should not compare the source and transmitter addresses."</t>
  </si>
  <si>
    <t>remove the contradiction.</t>
  </si>
  <si>
    <t>From DS/To DS=00 is used for multiple hop action frames. There is a problem here. The identification of multiple hop action is the action frame category which is the first byte of MMPDU payload. This is also the first byte of mesh control header. A mesh STA can not decide if the first byte of the MMPDU payload is action category or the  first byte of mesh control header.</t>
  </si>
  <si>
    <t>Change FromDS/ToDS to a different value (for example 11) to indicate that mesh control header is included. Table  7-2 should be changed accordingly.</t>
  </si>
  <si>
    <t>Change "the MCCA CF" to "MCCA"</t>
  </si>
  <si>
    <t>as indicated</t>
  </si>
  <si>
    <t>Change "The interfering times are directly derived from the TX-RX Times Reports and Broadcast Times Reports of the neighbor peer mesh STAs. The Interfering Times Report reflects the latest TX-RX Times Reports and Broadcast Times Reports from the neighbor peer mesh STAs" to "The interfering times are directly derived from the TX-RX Times Reports and Broadcast Times Reports of the neighbor mesh STAs. The Interfering Times Report reflects the latest TX-RX Times Reports and Broadcast Times Reports from the neighbor mesh STAs"</t>
  </si>
  <si>
    <t>Delete "countered" from this sentence, as it is not defined (a counter may be part of a reject)</t>
  </si>
  <si>
    <t>Partial Information bit was deleted as per Draft 5.01. Replace sentence "If no advertisement was heard from a neighbor mesh STA in the last dot11MCCAAdvertPeriodMax DTIM intervals or if the Partial Information Advertisement bit subfield was equal to 1 in the MCCA Information field of the most recent advertisement, the mesh STA may request for an MCCAOP Advertisement advertisement from the neighbor mesh STA."</t>
  </si>
  <si>
    <t>Do</t>
  </si>
  <si>
    <t>Merge steps c and d as they are exactly the same</t>
  </si>
  <si>
    <t>As indicated</t>
  </si>
  <si>
    <t>Move step i) after step f) reword "owner of the broadcast MCCAOP" as "MCCAOP owner"</t>
  </si>
  <si>
    <t>For better clarity, replace "It shall advertise the MCCAOP Advertisements elements that have changed since they were last advertised at least once in every dot11MCCAAdvertPeriodMax DTIM intervals." with "It shall advertise an MCCAOP Advertisements element that has changed since it was last advertised at least within dot11MCCAAdvertPeriodMax DTIM intervals."</t>
  </si>
  <si>
    <t>Change "Mesh group key handshake frame used in Mesh Group Key Handshake  .." to "Mesh group key handshake frames used in Mesh Group Key Handshake …."</t>
  </si>
  <si>
    <t>replace "procedure" with "verification procedure" to differentiate it from the "construction procedure.</t>
  </si>
  <si>
    <t>Replace the sentence "The mesh profile is a set of parameters that identifies the attribute of the mesh BSS" with "A mesh profile is a set of parameters that identifies the attributes of the mesh BSS"</t>
  </si>
  <si>
    <t>ungrammatical sentence. Rewrite as "Mesh profiles are considered to be identical if all parameters in the mesh profile match."</t>
  </si>
  <si>
    <t>Clause would benefit from rewriting, with several incorerct articles</t>
  </si>
  <si>
    <t>Merge first two sentences to "A mesh STA shall signal that it is willing to establish additional mesh peerings by setting the Accepting Additional Mesh Peerings subfield in the Mesh Capability field in the Mesh Configuration element to 1  (see 7.3.2.96.9 (Mesh Capability)). " for better clarity</t>
  </si>
  <si>
    <t>Rewrite first sentence as "When a mesh STA discovers a neighbor mesh STA through the scanning process, .." for better clarity</t>
  </si>
  <si>
    <t>Rewrite clause c) as follows "c)  The Accepting Additional Mesh Peerings subfield in the Mesh Capability field in the received Beacon or Probe Response frame equals 1." for better clarity</t>
  </si>
  <si>
    <t>Insert "peer" between candidate and mesh STA.</t>
  </si>
  <si>
    <t>Remove "'s" after mesh STA</t>
  </si>
  <si>
    <t>Rewrite sentence as "After establishing or becoming a member of an MBSS, a mesh STA may continue the discovery procedure to discover other candidate peer mesh STAs."</t>
  </si>
  <si>
    <t>Change geading of clause to "11C.2.6  Candidate peer mesh STA discovery" for better clarity</t>
  </si>
  <si>
    <t>Rewrite sentence for better grammaticality as "Mesh peering management functions shall be invoked after a candidate peer mesh STA has been discovered via the candidate peer mesh STA discovery procedure described in 11C.2.6 (Determina-tion of the candidate peer mesh STA)"</t>
  </si>
  <si>
    <t>Change "Mesh Peering Instance Controller" to "mesh peering instance controller", i.e. no capitals, throughout</t>
  </si>
  <si>
    <t xml:space="preserve"> .. Through the new candidate peer mesh STA procedure, what is the "new candidate peer mesh STA procedure"?</t>
  </si>
  <si>
    <t>explain</t>
  </si>
  <si>
    <t>.. agree on capabilities to govern the peering .</t>
  </si>
  <si>
    <t>explain what this is</t>
  </si>
  <si>
    <t xml:space="preserve">New has no meaning in " other new candidate .." </t>
  </si>
  <si>
    <t>delete new</t>
  </si>
  <si>
    <t>What is "actively" and "passively" here? Suggest to rwerite paragraph as:"The mesh STA shall start the mesh peering management protocol in either of the following two cases. - the mesh STA receives a Mesh Peering Open request from a candidate peer mesh STA. - the mesh STA creates a mesh peering instance to establish a mesh peering with a candidate peer mesh STA."</t>
  </si>
  <si>
    <t>Suggest to replace the rather generic term "mesh parameters" with the more specific term "mesh profile".</t>
  </si>
  <si>
    <t>as suggested, throughout</t>
  </si>
  <si>
    <t>Frames are discarded, yet is seems that if they are Open frames (p185, line 20, where there is reference to dropped frames) they can still be acted upon. This is unclear</t>
  </si>
  <si>
    <t xml:space="preserve">Here the peering is identified via the FSMs sometimes the peering is identified by the mesh peering instance. Make wording consistent. </t>
  </si>
  <si>
    <t>In addition to the contents .. formally this is not true, as that paragraph states that the mesh peering rpotocol Identifier shal be set to 0</t>
  </si>
  <si>
    <t>Shorten this paragraph by referring to the mesh profile defined in Clause 11C.2.3; the same for 11C.4.3.2.1</t>
  </si>
  <si>
    <t>do</t>
  </si>
  <si>
    <t>Text states "—  In the Mesh Configuration element, the Mesh Peering Protocol Identifier shall be set to 0 “Mesh Peering Management Protocol”." This is true only for MPM and not AMPE. However, this clause applies to both. Also, see line 61</t>
  </si>
  <si>
    <t>correct</t>
  </si>
  <si>
    <t>for each mesh peering instance: the second part of the assertion this is only true if dot11MeshSecurityActiviated is true</t>
  </si>
  <si>
    <t>delete this part of the sentence</t>
  </si>
  <si>
    <t>MPKSA or PMKSA that is the question</t>
  </si>
  <si>
    <t>The mesh peering instance controller shall generate a new protocol finite state machine after successful candidate peer mesh STA discovery and activation of the new finite state machine to initiate the mesh peering establishment. Why generate a new fsm after activation of the new fsm?</t>
  </si>
  <si>
    <t>Maybe change to "The mesh peering instance controller shall generate a new MPM or AMPE finite state machine after successful candidate peer mesh STA discovery and avtivate the new finite state machine to initiate the mesh peering establishment."</t>
  </si>
  <si>
    <t>What is Multiple mesh peering instances with the same candidate peer mesh STA may be initiated at any time. What is a mesh peering instance with a candidate peer?</t>
  </si>
  <si>
    <t>Change sentence to "A mesh STA may initiate multiple mesh peering instances to establish a peering with the same candidate peer mesh STA."</t>
  </si>
  <si>
    <t>is it required to have some MIB variable to represent the prioritized list of groups?</t>
  </si>
  <si>
    <t>add a MIB variable to represent the prioritized list of groups</t>
  </si>
  <si>
    <t>extranneous "(" and ")"</t>
  </si>
  <si>
    <t>…shall be generated for that group according to 8.2a.4.1.2…. without the "(" and then "…whether the group is ECC or FFC, respectively, using the identities…" without the ")".</t>
  </si>
  <si>
    <t>text refers to "prime modulus groups" and "elliptic curve groups".</t>
  </si>
  <si>
    <t>change to FFC and ECC</t>
  </si>
  <si>
    <t>encoding AND decoding</t>
  </si>
  <si>
    <t>make the section be "Encoding and decoding of Commit Messages"</t>
  </si>
  <si>
    <t>&lt;ANA 18&gt; is not "Requested authentication algorithm is not supported"</t>
  </si>
  <si>
    <t>change to "Authentication is rejected because the offered finite cyclic group is not supported"</t>
  </si>
  <si>
    <t>802.1x is not used in a mesh</t>
  </si>
  <si>
    <t>get rid of the reference to 802.1x ports in the 802.11 SME.</t>
  </si>
  <si>
    <t>what does "closing…the Mesh TKSA" mean?</t>
  </si>
  <si>
    <t>suggest change to "The CNCL event will trigger closing of the mesh peering instance as well as deletion of the Mesh TKSA that is bound to the mesh peering."</t>
  </si>
  <si>
    <t>upon receipt of an open the peer sends a confirm. But then it says the protocol succeeds in establishing a peering when both peers have send and received both an open and a confirm.</t>
  </si>
  <si>
    <t>rewrite the paragraph that straddles pages 183 and 184 to remove the implied client-server behavior.</t>
  </si>
  <si>
    <t>this is an overview and processing of the frames belongs in the section about processing of the frames.</t>
  </si>
  <si>
    <t>move this stuff to 11C.4.3.2.2 and 11C.4.3.3.2 and make it specific to the particular type of frame, open or confirm.</t>
  </si>
  <si>
    <t>we wouldn't be doing AMPE if dot11MeshSecurityActivated is not true but this statement seems to imply that some other technique might be used to protect Mesh Peering Management frames if it's not true.</t>
  </si>
  <si>
    <t>remove "…when dot11MeshSecurityActivated is true."</t>
  </si>
  <si>
    <t>phase 2? phase 4? What are these?</t>
  </si>
  <si>
    <t>refer to a real place in the draft</t>
  </si>
  <si>
    <t>simplify the opening sentence</t>
  </si>
  <si>
    <t>make it "A mesh STA initiates the establishment of an authenticated mesh peering with a candidate peer mesh STA…."</t>
  </si>
  <si>
    <t>what's really needed is the RSN that the peer is inserting into beacons and probe responses. There should be no "setting" done here.</t>
  </si>
  <si>
    <t>change the text to say that the RSN is the one it includes in its beacons and probe responses and that there is no AMPE-specific "setting" needed.</t>
  </si>
  <si>
    <t>802.1-2001 defines the term "end station" for all 802 standards. The term "end station" also mentions "[…] destination for data traffic […]." It may be wise to add a sentence that clarifies the subtle difference between destination station and end station.</t>
  </si>
  <si>
    <t>Add the following to the end of the definition of "destination mesh STA": A destination mesh STA can be an end station."</t>
  </si>
  <si>
    <t>in parallel is misleading.</t>
  </si>
  <si>
    <t>Replace "A mesh STA may have multiple peer service periods ongoing in parallel." with "A mesh STA may support multiple peer service periods concurrently."</t>
  </si>
  <si>
    <t>Misleading sentence.</t>
  </si>
  <si>
    <t>Replace "The EDCA Parameter Set element is present if dot11QosOptionImplemented is true, dot11MeshActivated if false, and the QoS Capability element is not present." with "The EDCA Parameter Set element is present if dot11QosOptionImplemented is true, and dot11MeshActivated is false, and the QoS Capability element is not present."</t>
  </si>
  <si>
    <t>Replace "The QoS Capability element is present if dot11QosOptionImplemented is true, dot11MeshActivated is false, and EDCA Parameter Set element is not present." with "The QoS Capability element is present if dot11QosOptionImplemented is true, and dot11MeshActivated is false, and the EDCA Parameter Set element is not present."</t>
  </si>
  <si>
    <t>Replace "The Congestion Notification element is used to indicate its congestion status per AC and the duration for which it expects the congestion to last." with "The Congestion Notification element is used to indicate the mesh STA's congestion status per AC and the duration for which the STA expects the congestion to last."</t>
  </si>
  <si>
    <t>The reference baseline cited on page iii is IEEE P802.11-REVmb D3.01.   This is not a balloted draft version, but a draft containing speculative resolutions.  A balloted draft should have been used for reference.    In any event the draft currently under ballot is D4.0 and will supercede  IEEE P802.11-REVmb D3.01.</t>
  </si>
  <si>
    <t>Use a draft approved by ballot as reference, not a speculative draft.</t>
  </si>
  <si>
    <t>The list of amendments on page iii on which this amendment is based has been reduced to only IEEE P802.11-REVmb D3.01.   The text includes specific changes implemented in P802.11z,  P802.11p, P802.11u &amp; P802.11v, all of which are ahead of this amendment.   The editorial note on page v is inadequate.</t>
  </si>
  <si>
    <t xml:space="preserve">State here that other amendments have been selectively included, where such inclusions are materially affected by this current draft amendment and list the amendments.  </t>
  </si>
  <si>
    <t>Tthe change markings in the body do not reflect the changes to just IEEE P802.11-REVmb D3.01, since tthe text also includes changes from other amendments.  Nor does the included text reflect exactly the changes from P802.11z,  P802.11p, P802.11u &amp; P802.11v since the latter are not based on IEEE P802.11-REVmb D3.01.   Changes to these other amendments needs to be properly reflected.</t>
  </si>
  <si>
    <t>In the body, mark text which is based on the amendments P802.11z,  P802.11p, P802.11u &amp; P802.11v (e.g. using different font color) so it is clear what text is incorporated from those beyond IEEE P802.11-REVmb, and include change bars in this additional included text to show where it has been modified compared to the ballot approved amendments.</t>
  </si>
  <si>
    <t>Although the amendment has incorporated some of the changes for other amendments it is not complete or ambiguous.  For example in changes to 7.2.2.1, the change of P802.11p to 5th paragraph is reflected with modifications, yet the change of P802.11p to the 15th paragraph has been omitted and the bullet number already introduced by P802.11p is retaken by P802.11s causing confusion.  Similarly P802.11p added an entry to the ordered list in 7.2.3, and now P802.11s is adding an entry but the P802.11p entry is not reflected.</t>
  </si>
  <si>
    <t xml:space="preserve">If the amendment is to include the other balloted amendments, then properly include them where they impact this draft. </t>
  </si>
  <si>
    <t>dotStationConfigTable  should be dot11StationConfigTable</t>
  </si>
  <si>
    <t>Correct as per comment</t>
  </si>
  <si>
    <t>When issuing HWMP path selection action frame, Root Announcement, Path Request, Path Reply, Path Error can be aggregated. Some of these elements seem to be handled inside MLME and others are handled by SME. It should not be a good idea to aggregate the elements which are generated by different entitites. In other word, when we allow the aggregation of these element, it is very difficult to describe the definition of the MLME primitive for HWMP path selection frames.</t>
  </si>
  <si>
    <t>Suggest to decouple Root Announcement and Path Error (which should be generated or notified to SME) from other elements (which can be handled within MLME only).</t>
  </si>
  <si>
    <t>Do not use AutoSort when pasting multiple fields from one spreadsheet to another!!!!</t>
  </si>
  <si>
    <t>Overall Summary</t>
  </si>
  <si>
    <t>Use these lables in column M. Issue Identifierss should start with G, M, R, or S.</t>
  </si>
  <si>
    <t>G-Discovery</t>
  </si>
  <si>
    <t>G-Frame</t>
  </si>
  <si>
    <t>General Frame Format</t>
  </si>
  <si>
    <t>Unification with base standard.</t>
  </si>
  <si>
    <t>M-CC</t>
  </si>
  <si>
    <t>Congestion Control</t>
  </si>
  <si>
    <t>M-CS</t>
  </si>
  <si>
    <t>R-FWD</t>
  </si>
  <si>
    <t>Forwarding</t>
  </si>
  <si>
    <t>Frame Format</t>
  </si>
  <si>
    <t>Total</t>
  </si>
  <si>
    <t>% Closed</t>
  </si>
  <si>
    <t>Color Codes</t>
  </si>
  <si>
    <t>If non-blank, identifies a document submission brought in resolution of the comment.</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</si>
  <si>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</si>
  <si>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</si>
  <si>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</si>
  <si>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</si>
  <si>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</si>
  <si>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</si>
  <si>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</si>
  <si>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</si>
  <si>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</si>
  <si>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</si>
  <si>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</si>
  <si>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</si>
  <si>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</si>
  <si>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</si>
  <si>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</si>
  <si>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</si>
  <si>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</si>
  <si>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</si>
  <si>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</si>
  <si>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</si>
  <si>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</si>
  <si>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</si>
  <si>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</si>
  <si>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</si>
  <si>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</si>
  <si>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</si>
  <si>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</si>
  <si>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</si>
  <si>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</si>
  <si>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</si>
  <si>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</si>
  <si>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</si>
  <si>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</si>
  <si>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Statistics</t>
  </si>
  <si>
    <t>Issue IDs are used to identify groups of CIDs that are related to the same issue</t>
  </si>
  <si>
    <t>Notes / Summary of Changes</t>
  </si>
  <si>
    <t>r0</t>
  </si>
  <si>
    <t>Link Metric</t>
  </si>
  <si>
    <t>R-LM</t>
  </si>
  <si>
    <t>R-Proxy</t>
  </si>
  <si>
    <t xml:space="preserve">  RFI</t>
  </si>
  <si>
    <t xml:space="preserve">  Security</t>
  </si>
  <si>
    <t>Issue Ident.</t>
  </si>
  <si>
    <t>Asignee</t>
  </si>
  <si>
    <t>47</t>
  </si>
  <si>
    <t>25</t>
  </si>
  <si>
    <t>50</t>
  </si>
  <si>
    <t>65</t>
  </si>
  <si>
    <t>62</t>
  </si>
  <si>
    <t>D</t>
  </si>
  <si>
    <t>5</t>
  </si>
  <si>
    <t>9</t>
  </si>
  <si>
    <t>59</t>
  </si>
  <si>
    <t>38</t>
  </si>
  <si>
    <t>53</t>
  </si>
  <si>
    <t>19</t>
  </si>
  <si>
    <t>27</t>
  </si>
  <si>
    <t>64</t>
  </si>
  <si>
    <t>8</t>
  </si>
  <si>
    <t>1</t>
  </si>
  <si>
    <t>3</t>
  </si>
  <si>
    <t>5.2.13.5</t>
  </si>
  <si>
    <t>16</t>
  </si>
  <si>
    <t>37</t>
  </si>
  <si>
    <t>48</t>
  </si>
  <si>
    <t>52</t>
  </si>
  <si>
    <t>54</t>
  </si>
  <si>
    <t>57</t>
  </si>
  <si>
    <t>58</t>
  </si>
  <si>
    <t>60</t>
  </si>
  <si>
    <t>4</t>
  </si>
  <si>
    <t>42</t>
  </si>
  <si>
    <t>18</t>
  </si>
  <si>
    <t>11</t>
  </si>
  <si>
    <t>51</t>
  </si>
  <si>
    <t>46</t>
  </si>
  <si>
    <t>33</t>
  </si>
  <si>
    <t>9.9a.3.1</t>
  </si>
  <si>
    <t>6</t>
  </si>
  <si>
    <t>39</t>
  </si>
  <si>
    <t>44</t>
  </si>
  <si>
    <t>9.9a.3.5</t>
  </si>
  <si>
    <t>7</t>
  </si>
  <si>
    <t>9.9a.3.7</t>
  </si>
  <si>
    <t>20</t>
  </si>
  <si>
    <t>22</t>
  </si>
  <si>
    <t>30</t>
  </si>
  <si>
    <t>32</t>
  </si>
  <si>
    <t>9.9a.3.8</t>
  </si>
  <si>
    <t>31</t>
  </si>
  <si>
    <t>7.3.2.109</t>
  </si>
  <si>
    <t>55</t>
  </si>
  <si>
    <t>7.3.2.110</t>
  </si>
  <si>
    <t>7.3.2.113</t>
  </si>
  <si>
    <t>7.2.3.1</t>
  </si>
  <si>
    <t>11C.8.3</t>
  </si>
  <si>
    <t>G-General</t>
  </si>
  <si>
    <t>G-Editor</t>
  </si>
  <si>
    <t>11C.8.4.3.2</t>
  </si>
  <si>
    <t>11C.8.4.3.4</t>
  </si>
  <si>
    <t>It's not clear how destination or receipient of PXU is chosen.</t>
  </si>
  <si>
    <t>5.2.13.4</t>
  </si>
  <si>
    <t>5.2.13.5.10</t>
  </si>
  <si>
    <t>As in comment.</t>
  </si>
  <si>
    <t xml:space="preserve">As in comment. </t>
  </si>
  <si>
    <t>114</t>
  </si>
  <si>
    <t>10.3.78</t>
  </si>
  <si>
    <t>147</t>
  </si>
  <si>
    <t>11C.7.2</t>
  </si>
  <si>
    <t>11C.8.3.3</t>
  </si>
  <si>
    <t>11C.8.1</t>
  </si>
  <si>
    <t>11C.10.9</t>
  </si>
  <si>
    <t>209</t>
  </si>
  <si>
    <t>11C.8.2.3</t>
  </si>
  <si>
    <t>11C.8.3.2</t>
  </si>
  <si>
    <t>45</t>
  </si>
  <si>
    <t>Clarify it.</t>
  </si>
  <si>
    <t>12</t>
  </si>
  <si>
    <t>34</t>
  </si>
  <si>
    <t>28</t>
  </si>
  <si>
    <t>88</t>
  </si>
  <si>
    <t>34-35</t>
  </si>
  <si>
    <t>Remove Proxy MAC address subfield from Proxy Information field.</t>
  </si>
  <si>
    <t>85</t>
  </si>
  <si>
    <t>43</t>
  </si>
  <si>
    <t>2</t>
  </si>
  <si>
    <t>35</t>
  </si>
  <si>
    <t>112</t>
  </si>
  <si>
    <t>111</t>
  </si>
  <si>
    <t>10</t>
  </si>
  <si>
    <t>24</t>
  </si>
  <si>
    <t>44-45</t>
  </si>
  <si>
    <t>61</t>
  </si>
  <si>
    <t>13</t>
  </si>
  <si>
    <t>Clarify.</t>
  </si>
  <si>
    <t>63</t>
  </si>
  <si>
    <t>M-QoS</t>
  </si>
  <si>
    <t>QoS related issues</t>
  </si>
  <si>
    <t>11C.8</t>
  </si>
  <si>
    <t>36-38</t>
  </si>
  <si>
    <t>56-57</t>
  </si>
  <si>
    <t>Samsung Electronics</t>
  </si>
  <si>
    <t>11C.2.6</t>
  </si>
  <si>
    <t>Denteneer, Dee</t>
  </si>
  <si>
    <t>Philips</t>
  </si>
  <si>
    <t>Aruba Networks</t>
  </si>
  <si>
    <t>8.1.6</t>
  </si>
  <si>
    <t>11.23.6</t>
  </si>
  <si>
    <t>11C.4.2</t>
  </si>
  <si>
    <t>11C.5.5.2</t>
  </si>
  <si>
    <t>Hiertz, Guido</t>
  </si>
  <si>
    <t>5.2.13.5.9</t>
  </si>
  <si>
    <t>22-24</t>
  </si>
  <si>
    <t>11C.12.4.2.1</t>
  </si>
  <si>
    <t>Broadcom</t>
  </si>
  <si>
    <t>11.1.3.2.1</t>
  </si>
  <si>
    <t>Research In Motion</t>
  </si>
  <si>
    <t>5.4.3.1</t>
  </si>
  <si>
    <t>Sony Corporation</t>
  </si>
  <si>
    <t>8.2a.4</t>
  </si>
  <si>
    <t>10.3.83</t>
  </si>
  <si>
    <t>11C.3.2</t>
  </si>
  <si>
    <t>11C.8.4.2</t>
  </si>
  <si>
    <t>11C.8.4.3</t>
  </si>
  <si>
    <t>11C.10.12</t>
  </si>
  <si>
    <t>Broadcom Corporation</t>
  </si>
  <si>
    <t>EDCA parameter set element should be present for mesh STA's probe response frame to announce its CWmin/CWmax information.</t>
  </si>
  <si>
    <t>Suggest to put EDCA parameter set element in mesh STA's probe response frame optionally, when mesh STA uses non-default EDCA parameters.
Changes are needed to be made in 7.3.2.29 EDCA Parameter Set element as well.</t>
  </si>
  <si>
    <t>R-MeshGate</t>
  </si>
  <si>
    <t>R-Frame</t>
  </si>
  <si>
    <t>assignee</t>
  </si>
  <si>
    <t>resolved</t>
  </si>
  <si>
    <t>remaining</t>
  </si>
  <si>
    <t>7.2.3.9</t>
  </si>
  <si>
    <t>26</t>
  </si>
  <si>
    <t>23</t>
  </si>
  <si>
    <t>Chaplin, Clint</t>
  </si>
  <si>
    <t>Harkins, Dan</t>
  </si>
  <si>
    <t>Ptasinski, Henry</t>
  </si>
  <si>
    <t>Purnadi, Rene</t>
  </si>
  <si>
    <t>Sakoda, Kazuyuki</t>
  </si>
  <si>
    <t>Wang, Qi</t>
  </si>
  <si>
    <t>M-MCCA</t>
  </si>
  <si>
    <t>MCCA</t>
  </si>
  <si>
    <t>M-11n</t>
  </si>
  <si>
    <t>11n compatibility</t>
  </si>
  <si>
    <t>Kazuyuki Sakoda (Sony Corporation)</t>
  </si>
  <si>
    <t>KazuyukiA.Sakoda@jp.sony.com</t>
  </si>
  <si>
    <t>Bahr, Michael</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</si>
  <si>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</si>
  <si>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</si>
  <si>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</si>
  <si>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</si>
  <si>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</si>
  <si>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</si>
  <si>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</si>
  <si>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</si>
  <si>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</si>
  <si>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</si>
  <si>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</si>
  <si>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</si>
  <si>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</si>
  <si>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</si>
  <si>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</si>
  <si>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</si>
  <si>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</si>
  <si>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</si>
  <si>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</si>
  <si>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</si>
  <si>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</si>
  <si>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</si>
  <si>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</si>
  <si>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</si>
  <si>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</si>
  <si>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</si>
  <si>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</si>
  <si>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</si>
  <si>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</si>
  <si>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</si>
  <si>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</si>
  <si>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</si>
  <si>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</si>
  <si>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</si>
  <si>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</si>
  <si>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</si>
  <si>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</si>
  <si>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</si>
  <si>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</si>
  <si>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</si>
  <si>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</si>
  <si>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</si>
  <si>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</si>
  <si>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</si>
  <si>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</si>
  <si>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</si>
  <si>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</si>
  <si>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</si>
  <si>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</si>
  <si>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</si>
  <si>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</si>
  <si>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</si>
  <si>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</si>
  <si>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</si>
  <si>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</si>
  <si>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</si>
  <si>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</si>
  <si>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</si>
  <si>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</si>
  <si>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</si>
  <si>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</si>
  <si>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</si>
  <si>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</si>
  <si>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</si>
  <si>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</si>
  <si>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</si>
  <si>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</si>
  <si>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</si>
  <si>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</si>
  <si>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</si>
  <si>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</si>
  <si>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</si>
  <si>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</si>
  <si>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</si>
  <si>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</si>
  <si>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</si>
  <si>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</si>
  <si>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</si>
  <si>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</si>
  <si>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</si>
  <si>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</si>
  <si>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</si>
  <si>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</si>
  <si>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Remove this operation. When the destination is unknown, the MSDU should be filtered at the mesh gate.</t>
  </si>
  <si>
    <t>11C.8.4.2 contains almost same information as described in 11C.8.4.1. These subclauses should be merged with a proper wording.</t>
  </si>
  <si>
    <t>Remove Proxy MAC address field from the Per Proxy Information.</t>
  </si>
  <si>
    <t>The usage of PREQ is too complex. There are too many cases for the use of this element and it is confusing.</t>
  </si>
  <si>
    <t>Suggest to simplify the usage of PREQ. Particularly, suggest to remove case C, and case E3. Consolidat case E1 and E2 as they are very similar.</t>
  </si>
  <si>
    <t>It is not clear how mesh STA use RANN with Gate Roll = 1 and GANN element. Should mesh STA use either of these options? How they can be determined.</t>
  </si>
  <si>
    <t>Specify the rule.</t>
  </si>
  <si>
    <t>122</t>
  </si>
  <si>
    <t>EDCA parameter set element should be present for mesh STA's beacon frame to announce its CWmin/CWmax information.</t>
  </si>
  <si>
    <t>Suggest to put EDCA parameter set element in mesh STA's beacon frame optionally, when mesh STA uses non-default EDCA parameters.
Changes are needed to be made in 7.3.2.29 EDCA Parameter Set element as well.</t>
  </si>
  <si>
    <t>N</t>
  </si>
  <si>
    <t>Y</t>
  </si>
  <si>
    <t>T</t>
  </si>
  <si>
    <t>E</t>
  </si>
  <si>
    <t>General</t>
  </si>
  <si>
    <t>S-Frame</t>
  </si>
  <si>
    <t>Frame Format</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</si>
  <si>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</si>
  <si>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</si>
  <si>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</si>
  <si>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</si>
  <si>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</si>
  <si>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</si>
  <si>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</si>
  <si>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11C.3.1</t>
  </si>
  <si>
    <t>Submitter Affiliation</t>
  </si>
  <si>
    <t>Siemens AG</t>
  </si>
  <si>
    <t>11C.7</t>
  </si>
  <si>
    <t>doc.: IEEE 802.11-10/0725r0</t>
  </si>
  <si>
    <t>The instruction indicates to  "Insert the following dot11 MeshSTATable to the end of Annex D.3".  However the end of the annex is the Conformance section of the MIB.  Also there is also "dot11MeshHWMPConfig TABLE" provided. The instruction should be to "Insert the following dot11 MeshSTATable and dot11MeshHWMPConfig TABLE after dot11PhyERP TABLE and prior to Conformance Information".</t>
  </si>
  <si>
    <t>Although the amendment is adding new objects to the MIB, no corresponding entries have been created for the conformance section of the MIB.  As such the draft is technically incomplete.</t>
  </si>
  <si>
    <t>Provide the changes to the conformance section also.</t>
  </si>
  <si>
    <t>The approved contribution 11-10-0660r0 does not appear to have been correctly incorporated into draft 6.0.  Clause 7.3.2.90 does not appear to have been transferred.</t>
  </si>
  <si>
    <t>Amend clause 7.3.2.90 to that as stated in the approved submission 11-10-0660r0</t>
  </si>
  <si>
    <t>I agree that SAE could be an option for password based authentication. However I disagree that a STA that supports SAE "shall" use SAE for authentication.</t>
  </si>
  <si>
    <t>Replace 2) with the following:
If the STA and the RSNA-capable peer advertise SAE authentication the STA shall invoke SAE authentication and establish a PMK. If either the STA or the RSNA-capable peer does not advertise SAE but advertise the alternate form of PSK authentication (see 5.8.2.2 (Alternate Operations with PSK)) it may It shall invoke Open System authentication and use the PSK as the PMK with the alternate form of PSK authentication.</t>
  </si>
  <si>
    <t>Replace 2) with the following:
If the STA and the RSNA-capable peer advertise SAE authentication the STA shall invoke SAE authentication and establish a PMK. If either the STA or the RSNA-capable peer does not advertise SAE but advertise the alternate form of PSK authentication.</t>
  </si>
  <si>
    <t>SAE should be used when its advertised by the peer STA in an IBSS</t>
  </si>
  <si>
    <t>Replace "an SAE capable STA" with "a STA advertising SAE"</t>
  </si>
  <si>
    <t>Clarify PSK authentication behaviour.</t>
  </si>
  <si>
    <t>Replace the sentence beginning with "A STA that does not…" with "A STA may use PSK authentication by sending a 4-Way Handshake Message 1 to the target STA."</t>
  </si>
  <si>
    <t>I agree with the sentiment, but not the text as written.</t>
  </si>
  <si>
    <t>Replace the sentence beginning with "PSK PMKIDs …." with "</t>
  </si>
  <si>
    <t>The paragraph and the lettered items provide key assumptions and should not be removed.</t>
  </si>
  <si>
    <t>Restore the text including the item list that has been remobed; modify item a) to include SAE authentication; restroe item b)</t>
  </si>
  <si>
    <t>SAE should be an optional authentication method.</t>
  </si>
  <si>
    <t>Replace the sentence beginning with "A STA wishing..." with "A STA wishing to perform Std IEEE 802.1X-2004 authentication shall chose Open System authentication. A STA wishing to perform secure password-based, or PSK, authentication shall choose SAE authentication or an alternate method of authentication with a PSK which also uses Open System authentication. It is recommended that SAE security be used since the alternatvie PSK method has security vulnerabilities.</t>
  </si>
  <si>
    <t>SAE or the Alternative PSK method could be used for authentication.</t>
  </si>
  <si>
    <t>Replace the changes to the sentence beginning with  "SAE authentication provides…" with "SAE authentication and the alternative PSK authentication provide mutual authentication and derivation of a PMK. If Open System authentication is chosen instead,</t>
  </si>
  <si>
    <t>It's the AP's Autheniticator which retains the PMK, not the AP.</t>
  </si>
  <si>
    <t>Restore the modified text.</t>
  </si>
  <si>
    <t>The text states that "A STA wishing to perform secure password-based, or PSK, authentication shall choose SAE
authentication."
This has the effect of deprecating PSK, which is beyond the scope TGs.</t>
  </si>
  <si>
    <t>Modify this "shall" so that the use of SAE is an option</t>
  </si>
  <si>
    <t>The test states, "A STA wishing to perform secure password-based, or PSK, authentication shall choose SAE authentication. An alternate method of authentication with a PSK which also uses Open System
authentication has security vulnerabilities and should only be used if SAE authentication is not possible"
However, these two sentence are contradictory is that teh first says SAE "shall" be used and teh second says alternate methods are allowed.
It is also no clear when SAE authentication is "not possible"</t>
  </si>
  <si>
    <t>Remove conradiction by making SAE an option</t>
  </si>
  <si>
    <t>Normative changes to ESS behavior are out of scope.</t>
  </si>
  <si>
    <t>Remove normative changes to ESS behavior.</t>
  </si>
  <si>
    <t>Normative changes to IBSS behavior are out of scope.</t>
  </si>
  <si>
    <t>Remove normative changes to IBSS behavior.</t>
  </si>
  <si>
    <t>The approved 802.11-10/0660r0 document from IEEE session 121 meeting has not been completely adopted in TG-s draft 6.0 due to late issuance of TG-u draft 10.0 in which 802.11-10/0660r0 is based on. Bit 6 should be ESR bit instead of UESA bit</t>
  </si>
  <si>
    <t>Adopt the approved 802.11-10/0660r0 that is based on TG-u draft 10.0. Submission will be provided based on approved 802.11-10/0660r0</t>
  </si>
  <si>
    <t>UESA occupies bit 7 in the TG-u draft 10.0</t>
  </si>
  <si>
    <t>Change bit 6 to bit 7 as in the approved 802.11-10/0660r0</t>
  </si>
  <si>
    <t>The approved 802.11-10/0660r0 document from IEEE session 121 meeting has not been completely adopted in TG-s draft 6.0 due to late issuance of TG-u draft 10.0 in which 802.11-10/0660r0 is based on. The ESR bit added in the TG-u draft 10.0 should be added as agreed in 802.11-10/0660r0</t>
  </si>
  <si>
    <t>add ESR bit in the first line of the first paragraph. Submission will be provided based on approved 802.11-10/0660r0</t>
  </si>
  <si>
    <t xml:space="preserve">This changes is due to changes in TG-u draft 10.0 related to the infrastructure part. The modification based on the approved 802.11-10/0660r0 has been adopted in TG-s draft 6.0 </t>
  </si>
  <si>
    <t>use the exact wording of TG-u draft 10.0. Submission will be provided to synchronize the modification approved in the 802.11-10/0660r0 to TG-u drft 10.0</t>
  </si>
  <si>
    <t>It is very confusing to have optional Proxy MAC address subfield in the Proxy Inforamtion field. If the Proxy MAC address is different, those information should be transmitted via different information elements. Indeed, the source STA of this element is a mesh gate. I do not see particular usage of this subfield in the Proxy Information field.</t>
  </si>
  <si>
    <t>RANN, PREQ, PREP, PERR, PXU elements contain Flags field or Flags subfield. Flags (sub)field contains several bits to carry some information. Their name are not consisntently described. In some subclause the information field is defined as "subfield", but in some subclausaes they are called "bit" and in some other cases they are called in other fashion. It should be reader friendly to call out these fields consistently.</t>
  </si>
  <si>
    <t>Use "subfield" consistently, instead of "bit" or other unspecified nounce.</t>
  </si>
  <si>
    <t>The sentence reads: "Mesh STAs that use MCCA shall use a DTIM interval with a duration of 2^n * 100 TU with n a non-negative integer less than or equal to 5." This restriction shall be also described in 11C.2.7 Establishing or becoming a member of a mesh BSS, and possibly in 11C.12.4.3 TBTT selection as well.</t>
  </si>
  <si>
    <t>The sentence reads: "Mesh STAs that use MCCA shall use a DTIM interval with a duration of 2n * 100 TU with n a non-negative integer less than or equal to 5." Why the number of n shall be equal or less than 5? Isn't it too restrictive?</t>
  </si>
  <si>
    <t>MCCASETUP consists of .request/.confirm/.indication/.response, as it has request/reply handshaking. .response primitive is missing.</t>
  </si>
  <si>
    <t>Modify the primitive definition as in comment. Also, vendor specific info should be included in the argument of each primitives.</t>
  </si>
  <si>
    <t>There is no MCCAOP Advertisement request primitive defined. This primitive set consists of  .request/.confirm/.indication/.response, as it has request/reply handshaking.</t>
  </si>
  <si>
    <t>Add the primitive definition as in comment.</t>
  </si>
  <si>
    <t>11C.3 Mesh Peering Management framework has been improved significantly. However, there are still rooms for the improvement. Specifically, description on Mesh Peering Instance Controller, and the use of Authentication Protocol Identifier and Authentication Protocol Identifier in Mesh Configuration element should be refined. Make the description more reader friendly together with the modification on 11C.4.</t>
  </si>
  <si>
    <t>11C.4 Mesh peering management has been improved from D5.0. However there are still rooms for the improvement. Specifically description in 11C.4.1 and 11C.4.2 (contains many description on AMPE.) needs to be refined. Make the description more reader friendly together with the modification on 11C.3.</t>
  </si>
  <si>
    <t xml:space="preserve">The title of 11C.7 should read "Mesh path selection and metric framework", as this subclause talks about link and path metrics. </t>
  </si>
  <si>
    <t xml:space="preserve">It should be reader friendly to state something like "mesh path selection creates forwarding information that is utilized for MSDU/MMPDU forwarding (see 9.22 Mesh forwarding framework).", at the end of this subclause. </t>
  </si>
  <si>
    <t>each path selection protocol and each path selection metric needs to specify the following: should read "each path selection protocol and each path selection metric specify the following:"</t>
  </si>
  <si>
    <t>"... shall reply with a link metric report containing ..." should read "... shall reply with a Mesh Link Metric Report frame containing ...".
Also delete the paragraph starting from line 54.</t>
  </si>
  <si>
    <t>The title of 11C.8 Interworking is somewhat confusing. In general, "Interworking" is percieived as what is worked in TGu. In TGs context, Interworking means "Interworking with external networks". It should be better to rename this subclause title to be "Interworking with external networks".</t>
  </si>
  <si>
    <t>The subclause describing "Airtime link metric" should be placed right after the 11C.7 Mesh path selection framework for the better readability. Similarly, "HWMP" should be placed right after the "Airtime link metric" subclause.</t>
  </si>
  <si>
    <t>Move 11C.8 Interworking after the 11C.10 HWMP.</t>
  </si>
  <si>
    <t>In LB161, CID3242 reads "There are 3 methods for the mesh gates discovery. Sounds like too much options." And the resolution notes reads:"The options are there in order to decrease the network load substantially. Both the GANN mechanism and the proactive tree mechanisms use the same frame propagation procedure - flooding the whole network. Especially the last two options (the Gate Role bit set in proactive PREQs / RANNs) are there for this purpose. If the Gate Role bit is set, the GANN does not need to be sent."
I believe this guideline in the resolution notes should be mentioned in the specification (at least as an informative note).</t>
  </si>
  <si>
    <t>"The GANN element may be transmitted in Beacon frames. If this is the case, a mesh STA shall include the GANN element into a Beacon frame at least once every dot11MeshGateAnnouncementInterval."
Many information are still missing for the GANN in Beacon frames.
1. what happens if dot11MeshGateAnnouncementInterval and beacon interval have mismatch.
2. when GANN is transmitted via beacon frame, does GANN frame need to be sent out separately? If not, why do we need GANN frame?
3. how is the GANN seq number is incremented when the element is transmitted over beacon frame?
4. how does the intermediate STAs treat the GANN propagation when GANN element is received thru beacon frames? Do they propagate the element using beacon frame as well? If so, the element propagation requires larger latency as the beacon is transmitted only at beacon interval. Is it acceptable?</t>
  </si>
  <si>
    <t>Specify the rule. Otherwise, remove GANN element from beacon frames.</t>
  </si>
  <si>
    <t>11C.8.3 (Data forwarding behavior of a proxy mesh gate) contains many duplicated description as in 9.22 Mesh forwarding framework. 11C.8.3 should be coupled with 9.22 and eliminate the ambiguity.
Frame forwarding is not a part of MLME. It should be more related to MAC services (which shall be described under clause 8).</t>
  </si>
  <si>
    <t>This subclause contains many dupliations with 9.22 and it is very unclear what is intended to be described here. Serious refinement is necessary.</t>
  </si>
  <si>
    <t>Provide a better text with better readability.</t>
  </si>
  <si>
    <t>This subclause contains many dupliations with 9.22 and it is very unclear what is intended to be described here. Serious refinement is necessary. Probably 11C.8.3.3 should be removed.</t>
  </si>
  <si>
    <t>"An address unknown to the proxy mesh gate: The mesh gate forwards the MSDU to the external network (see 9.22.3 (Frame forwarding to non-MBSS STAs))."
 This could generate a lot of wasteful packets and should be avoided.</t>
  </si>
  <si>
    <t>"An address that is unknown to the mesh gate: The mesh gate forwards the MSDU into the MBSS as a group addressed frame according to the procedures for frame addressing and data forwarding of
group addressed frames at source mesh STAs in an MBSS (9.22.2.3.1 (At source mesh STAs (group addressed)))."
This generates a lot of hopeless packets in the MBSS.</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</si>
  <si>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</si>
  <si>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</si>
  <si>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"The MAC address of the proxy mesh gate is taken from the Proxy MAC address subfield when bit 1 in the Flags subfield is 0, and from the PXU Originator MAC Address field when bit 1 in the Flags subfield is 1."
This is nothing but confusing.</t>
  </si>
  <si>
    <t>TGs draft D5.0 has a description "One example of concurrent usage of on-demand and proactive mode is for two mesh STAs that are part of the same mesh BSS to begin communicating using the proactively built tree but subsequently to perform an on-demand discovery for a direct path between each other. This type of concurrent usage of the proactive and on-demand modes allows communication to begin immediately while an on-demand discovery finds a more optimal path between two mesh STAs." However this is eliminated in D6.0.
I believe this description is helpful to assist readers understanding the rationale of HWMP, especially to a new readers of TGs draft. This information could reduce the amount of comments in the next balloting phase.</t>
  </si>
  <si>
    <t>Add the following text as an informative note following the paragraph "These modes are not exclusive: on-demand and proactive modes are used concurrently, because the proactive modes are extensions of the on-demand mode."
"One example of concurrent usage of on-demand and proactive mode is for two mesh STAs that are part of the same mesh BSS to begin communicating using the proactively built tree but subsequently to perform an on-demand discovery for a direct path between each other. This type of concurrent usage of the proactive and on-demand modes allows communication to begin immediately while an on-demand discovery finds a more optimal path between two mesh STAs."</t>
  </si>
  <si>
    <t>"b) It observes that the abbreviated TBTT calculated from the received Beacon frame does not match with the time predicted from the previously extracted abbreviated TBTT."
This may cause unnecessary frequent status number updates, when a neighbor STA's TBTT is close to the rounding down threshold. Typically, neighbor STA's reference timing has some jitter and it is possible that a neighbor's TBTT shifts across a particular abbreviated TBTT rounding threshould back and forth. Status number should be remain as the same in such case, and it should be updated only when there is a significant changes in the reported beacon timing information set.</t>
  </si>
  <si>
    <t>Replace the cited text with "b) It observes that the TBTT calculated from the received Beacon frame is not within the range between -255 μs and +255 μs from the time predicted from the previously calculated TBTT when the status number was updated last time.".</t>
  </si>
  <si>
    <t>A beacon timing information provides the time reference to a series of corresponding STA’s TBTTs. This can be used to predict the future TBTTs. This sentence is not clear what is meant. The text should be refined.</t>
  </si>
  <si>
    <t>"If the Report Status value remains the same as indicated in the previously received Beacon Timing element, the mesh STA do not need to retrieve all the beacon timing information."
should read 
"If the Report Status value remains the same as indicated in the previously received Beacon Timing element, the mesh STA do not need to retrieve all the beacon timing information assuming the rest of the beacon timing information is unchanged."</t>
  </si>
  <si>
    <t>None of the amendment to the original 802.11 specifies the MAC frames utilization. There is no need for TGs to amend the table in A.4.4.2.</t>
  </si>
  <si>
    <t>Remove A.4.4.2 entirely.</t>
  </si>
  <si>
    <t>4 address format for broadcast frames should be differentiated from the ordinal 4 address individually addressed frame format in this table.</t>
  </si>
  <si>
    <t>Add an additional row for the 4 address proxied group addressed frame format.</t>
  </si>
  <si>
    <t>The text shown in this paragraph does not accurately reflect the text from 802.11u-d8.0.  Therefore, this text is incorrect.</t>
  </si>
  <si>
    <t>Correct the baseline text in 11s-d6 to reflect 11u.</t>
  </si>
  <si>
    <t>The text states that the draft is based on IEEE P802.11-REVmb D3.01.  The problem is that 802.11mb-d3.01 does not yet contain any of the 802.11p, 802.11z, 802.11v or 802.11u amendments.  Because of this, the 11s draft can't be properly evaluated.</t>
  </si>
  <si>
    <t>Base the text of 802.11s on the proper set of amendments.</t>
  </si>
  <si>
    <t>The text states "In an MBSS, STAs may not be awake at any given time and respond to probe requests."   This is confusing.  How can a STA that is not awake respond to a probe request?</t>
  </si>
  <si>
    <t>Fix the text.</t>
  </si>
  <si>
    <t>The text states that "A STA wishing to perform secure password-based, or PSK, authentication shall choose SAE
authentication."  This has the effect of deprecating PSK.</t>
  </si>
  <si>
    <t>Delete this sentence.  When to deprecate a standard feature should be done in the WFA based on market considerations.</t>
  </si>
  <si>
    <t>The text states "When a mesh STA tries to switch the operating channel …" is confusing.  What does "try" mean in this context?</t>
  </si>
  <si>
    <t>Delete the word "try".</t>
  </si>
  <si>
    <t xml:space="preserve">The section heading is "Interworking with external networks"; however the 802.11u amendment is already using this terminology.  </t>
  </si>
  <si>
    <t>Select different terminology that doesn't collide with existing amendments.</t>
  </si>
  <si>
    <t>The text states "A mesh BSS can form an entire DS or a part of a DS using the WM, as shown in Figure s1 (Example MBSS containing mesh STAs, mesh gates, APs, and portals)."  However, figure s1 shows the DS as distinct from a mesh DS.</t>
  </si>
  <si>
    <t>Align the figure and the text.</t>
  </si>
  <si>
    <t>Open authentication is not defined.</t>
  </si>
  <si>
    <t>Change to "Open system authentication"</t>
  </si>
  <si>
    <t>The figure deleted open system authentication.</t>
  </si>
  <si>
    <t>Add back in the figure from the basedline and incorporate a 2nd figure showing the new authentication messaging when SAE is used.</t>
  </si>
  <si>
    <t>Table 7-24, change "multihop action" to "mesh multihop action" to be more descriptive.</t>
  </si>
  <si>
    <t xml:space="preserve">Rename "peer service period" to "mesh peer service period" since it is only used by mesh, and change it everywhere in the spec. </t>
  </si>
  <si>
    <t xml:space="preserve">A mesh STA shall be in Awake state if any of its mesh peering require operation in Awake state. How is the requirement of staying in Awake state indicated? </t>
  </si>
  <si>
    <t xml:space="preserve">Clarify and modify the text accordingly. </t>
  </si>
  <si>
    <t xml:space="preserve">At the end of the sentence, "… as determined by the frame transmission and reception rules." add "for this mode" to be specific.  </t>
  </si>
  <si>
    <t xml:space="preserve">At the end of the sentence, "… as determined by the frame transmission and reception rules." add "for this mode" to be specific. </t>
  </si>
  <si>
    <t xml:space="preserve">… as shown in the Table s61 … Wrong reference. "Table s61" should be replaced with "Table s62". </t>
  </si>
  <si>
    <t xml:space="preserve">Figure s55 is hard to follow. It's unclear what various modes represent and how they correlate the power state transitions. Please clarify the meaning of the used labels. </t>
  </si>
  <si>
    <t xml:space="preserve">The 1st sentence of the paragraph states that "A mesh STA shall indicate sits non-peer mesh power mode with the …" However, the "non-peer mesh power mode" is undefined until the 5th line of this paragraph. Reorganize the order of sentences in this paragraph so a concept (i.e., non-peer mesh power mode) is first defined and then is used. </t>
  </si>
  <si>
    <t xml:space="preserve">The non-peer mesh power mode determines when non-peer mesh STAs may send Probe Request and Mesh Peering Open Request frames to the mesh STA. Is the STA (in red) the one that is in the non-peer mesh power mode? If so, add "that is in the non-peer mesh power mode" at the end of the sentence; if not, clarify the behavior and modify the sentence accordingly. </t>
  </si>
  <si>
    <t xml:space="preserve">The text in 11C.13.4.2 and 11C.13.4.3 seem to suggest that transitions among any of the power save modes (i.e., active, light sleep mode, and deep sleep mode) are allowed. If this is correct, please state so clearly; if not, please explicitly list the directions where transitions are not allowed. </t>
  </si>
  <si>
    <t xml:space="preserve">A mesh STA in light or deep sleep mode shall be in Awake state during its own Mesh Awake Window. Should a mesh STA be in the Awake state even if this is no frame to be delivered between the two peer STAs? Clarify and modify the text accordingly. </t>
  </si>
  <si>
    <t xml:space="preserve">If the owner of the Mesh Awake Window transmits…. Please define "the owner of the Mesh Awake Window" before using the term. </t>
  </si>
  <si>
    <t xml:space="preserve">… may include a Mesh Awake Window in its TIM Beacon and … Replace "Mesh Awake Window" with "Mesh Awake window element". </t>
  </si>
  <si>
    <t xml:space="preserve">A mesh STA shall not arbitrarily transmit frames to mesh STAs operating in a light or deep sleep mode,… Remove the word "arbitrarily" since it does not add any value here. </t>
  </si>
  <si>
    <t xml:space="preserve">the mesh STA has no peer service period ongoing, as described in..  Add "prior to the expiration of the Mesh Awake Window" after "ongoing". </t>
  </si>
  <si>
    <t>G-Base</t>
  </si>
  <si>
    <t>G-General</t>
  </si>
  <si>
    <t>S-Base</t>
  </si>
  <si>
    <t>M-MCCA</t>
  </si>
  <si>
    <t>S-GroupKey</t>
  </si>
  <si>
    <t>M-QoS</t>
  </si>
  <si>
    <t>G-Emergency</t>
  </si>
  <si>
    <t>R-Proxy</t>
  </si>
  <si>
    <t>R-LM</t>
  </si>
  <si>
    <t>R-MeshGate</t>
  </si>
  <si>
    <t>Landt, Jeremy</t>
  </si>
  <si>
    <t>Transcore</t>
  </si>
  <si>
    <t>iii</t>
  </si>
  <si>
    <t>12</t>
  </si>
  <si>
    <t>802.11REVmb has not included P802.11p D11.</t>
  </si>
  <si>
    <t>Include P802.11p in the Introduction in addition to 802.11REVmb</t>
  </si>
  <si>
    <t>G-Frame</t>
  </si>
  <si>
    <t>S-Base</t>
  </si>
  <si>
    <t>Unification with base standard</t>
  </si>
  <si>
    <t>S-GroupKey</t>
  </si>
  <si>
    <t>S-GroupKey</t>
  </si>
  <si>
    <t>5.2.13.5.2</t>
  </si>
  <si>
    <t>8.2a.5.2</t>
  </si>
  <si>
    <t>113</t>
  </si>
  <si>
    <t>117</t>
  </si>
  <si>
    <t>257</t>
  </si>
  <si>
    <t>STMicroelectronics</t>
  </si>
  <si>
    <t>5-7</t>
  </si>
  <si>
    <t>12-13</t>
  </si>
  <si>
    <t>11C.10.1</t>
  </si>
  <si>
    <t>227</t>
  </si>
  <si>
    <t>July 2010</t>
  </si>
  <si>
    <t>LB 165 Comment Resolutions</t>
  </si>
  <si>
    <t>2010-07-01</t>
  </si>
  <si>
    <t>Compilation of comments gathered through LB165.
Preliminary Topic Category and Issue Identifier are put in column M and column N of "Comments" sheet.</t>
  </si>
  <si>
    <t>3.1</t>
  </si>
  <si>
    <t>50-56</t>
  </si>
  <si>
    <t>51-53</t>
  </si>
  <si>
    <t>7-May</t>
  </si>
  <si>
    <t>5-Jan</t>
  </si>
  <si>
    <t>11C.2.3</t>
  </si>
  <si>
    <t>178</t>
  </si>
  <si>
    <t>40-41</t>
  </si>
  <si>
    <t>3.3</t>
  </si>
  <si>
    <t>40-46</t>
  </si>
  <si>
    <t>5.2.6</t>
  </si>
  <si>
    <t>32-35</t>
  </si>
  <si>
    <t>5.2.13</t>
  </si>
  <si>
    <t>53-54</t>
  </si>
  <si>
    <t>Jun-49</t>
  </si>
  <si>
    <t>29-32</t>
  </si>
  <si>
    <t>Bumiller, George</t>
  </si>
  <si>
    <t>TR</t>
  </si>
  <si>
    <t>8.1.3</t>
  </si>
  <si>
    <t>79</t>
  </si>
  <si>
    <t>8.4.7</t>
  </si>
  <si>
    <t>100</t>
  </si>
  <si>
    <t>ER</t>
  </si>
  <si>
    <t>Chu, Liwen</t>
  </si>
  <si>
    <t>9.9a.3.11.1</t>
  </si>
  <si>
    <t>9.9a.3.11.2</t>
  </si>
  <si>
    <t>9.22.2.5</t>
  </si>
  <si>
    <t>9.22.2.2.2</t>
  </si>
  <si>
    <t>119</t>
  </si>
  <si>
    <t>9.22.2.1</t>
  </si>
  <si>
    <t>Phillips</t>
  </si>
  <si>
    <t>7.3.2.96.9</t>
  </si>
  <si>
    <t>9a.9.3.7</t>
  </si>
  <si>
    <t>38-45</t>
  </si>
  <si>
    <t>25-27</t>
  </si>
  <si>
    <t>10-Aug</t>
  </si>
  <si>
    <t>11C.6.2</t>
  </si>
  <si>
    <t>206</t>
  </si>
  <si>
    <t>11C.6.3</t>
  </si>
  <si>
    <t>207</t>
  </si>
  <si>
    <t>11C.6.4</t>
  </si>
  <si>
    <t>208</t>
  </si>
  <si>
    <t>179</t>
  </si>
  <si>
    <t>11C.2.4</t>
  </si>
  <si>
    <t>180</t>
  </si>
  <si>
    <t>11C.2.7</t>
  </si>
  <si>
    <t>181</t>
  </si>
  <si>
    <t>11C.3.2.1</t>
  </si>
  <si>
    <t>182</t>
  </si>
  <si>
    <t>11C.4.1</t>
  </si>
  <si>
    <t>183</t>
  </si>
  <si>
    <t>184</t>
  </si>
  <si>
    <t>200</t>
  </si>
  <si>
    <t>11C.4.3.1</t>
  </si>
  <si>
    <t>186</t>
  </si>
  <si>
    <t>11C.4.3.2.1</t>
  </si>
  <si>
    <t>187</t>
  </si>
  <si>
    <t>11C.3.2.2</t>
  </si>
  <si>
    <t>82</t>
  </si>
  <si>
    <t>8.2a.7.2</t>
  </si>
  <si>
    <t>87-88</t>
  </si>
  <si>
    <t>28-65,1-23</t>
  </si>
  <si>
    <t>8.2a.7.4</t>
  </si>
  <si>
    <t>8.2a.7.6</t>
  </si>
  <si>
    <t>89</t>
  </si>
  <si>
    <t>13-Dec</t>
  </si>
  <si>
    <t>30-31</t>
  </si>
  <si>
    <t>11C.3.2.3</t>
  </si>
  <si>
    <t>20-21</t>
  </si>
  <si>
    <t>183-184</t>
  </si>
  <si>
    <t>64-66, 1-1</t>
  </si>
  <si>
    <t>15-65</t>
  </si>
  <si>
    <t>11C.5.1</t>
  </si>
  <si>
    <t>197</t>
  </si>
  <si>
    <t>11C.5.2.1</t>
  </si>
  <si>
    <t>198</t>
  </si>
  <si>
    <t>18, 20</t>
  </si>
  <si>
    <t>15-26</t>
  </si>
  <si>
    <t>11C.5.5.4</t>
  </si>
  <si>
    <t>201</t>
  </si>
  <si>
    <t>36-37</t>
  </si>
  <si>
    <t>19-23</t>
  </si>
  <si>
    <t>24-27</t>
  </si>
  <si>
    <t>7.3.2.99</t>
  </si>
  <si>
    <t>42-45</t>
  </si>
  <si>
    <t>Malarky, Alastair</t>
  </si>
  <si>
    <t>Mark IV Industries</t>
  </si>
  <si>
    <t>iii</t>
  </si>
  <si>
    <t>276</t>
  </si>
  <si>
    <t>278</t>
  </si>
  <si>
    <t>281</t>
  </si>
  <si>
    <t>McCann, Stephen</t>
  </si>
  <si>
    <t>Research in Motion Ltd</t>
  </si>
  <si>
    <t>7.3.2.90</t>
  </si>
  <si>
    <t>Montemurro, Michael</t>
  </si>
  <si>
    <t>Research in Motion</t>
  </si>
  <si>
    <t>101</t>
  </si>
  <si>
    <t>8.4.1.2.1</t>
  </si>
  <si>
    <t>98</t>
  </si>
  <si>
    <t>99</t>
  </si>
  <si>
    <t>Myles, Andrew</t>
  </si>
  <si>
    <t>Cisco</t>
  </si>
  <si>
    <t>8.4.1.2.2</t>
  </si>
  <si>
    <t>78</t>
  </si>
  <si>
    <t>RIM</t>
  </si>
  <si>
    <t>80</t>
  </si>
  <si>
    <t>175</t>
  </si>
  <si>
    <t>107</t>
  </si>
  <si>
    <t>165</t>
  </si>
  <si>
    <t>11C.3</t>
  </si>
  <si>
    <t>11C.4</t>
  </si>
  <si>
    <t>11C.7.1</t>
  </si>
  <si>
    <t>11C.7.3</t>
  </si>
  <si>
    <t>11C.9</t>
  </si>
  <si>
    <t>216</t>
  </si>
  <si>
    <t>210</t>
  </si>
  <si>
    <t>212</t>
  </si>
  <si>
    <t>213</t>
  </si>
  <si>
    <t>214</t>
  </si>
  <si>
    <t>218</t>
  </si>
  <si>
    <t>245</t>
  </si>
  <si>
    <t>252</t>
  </si>
  <si>
    <t>11C.12.4.2.4</t>
  </si>
  <si>
    <t>254</t>
  </si>
  <si>
    <t>A.4.4.2</t>
  </si>
  <si>
    <t>266</t>
  </si>
  <si>
    <t>A.4.4.4</t>
  </si>
  <si>
    <t>270</t>
  </si>
  <si>
    <t>Stephenson, Dave</t>
  </si>
  <si>
    <t>169</t>
  </si>
  <si>
    <t>Intro</t>
  </si>
  <si>
    <t>5.2.13.5.7</t>
  </si>
  <si>
    <t>5.4.1.1</t>
  </si>
  <si>
    <t>5.8.2.1</t>
  </si>
  <si>
    <t>7.3.1.111</t>
  </si>
  <si>
    <t>11C.13.2</t>
  </si>
  <si>
    <t>256</t>
  </si>
  <si>
    <t>11C.13.3</t>
  </si>
  <si>
    <t>258</t>
  </si>
  <si>
    <t>11C.3.3</t>
  </si>
  <si>
    <t>11C.13.4.2/3</t>
  </si>
  <si>
    <t>11C.13.7</t>
  </si>
  <si>
    <t>259</t>
  </si>
  <si>
    <t>11C.13.8</t>
  </si>
  <si>
    <t>260</t>
  </si>
  <si>
    <t>11C.13.9.4</t>
  </si>
  <si>
    <t>261</t>
  </si>
  <si>
    <t>1-5</t>
  </si>
  <si>
    <t>6-49</t>
  </si>
  <si>
    <t>8-10</t>
  </si>
  <si>
    <t>The list of distribution system services should be checked for completeness after the last mesh gate affair.</t>
  </si>
  <si>
    <t>Check whether list of DSSs is consistent with latest specification of mesh gate and DS defintion (remember discussions in Beijing). Check also for completeness.</t>
  </si>
  <si>
    <t>transport of MSDUs between mesh stations of mesh basic service sets includes also the transport of MSDUx between mesh STAs of the same MBSS, which is not meant, I guess.</t>
  </si>
  <si>
    <t>insert "different": "transport of MSDUs between mesh stations (mesh STAs) of different mesh basic service sets (MBSSs)"</t>
  </si>
  <si>
    <t>The last sentence of the WDS definition sounds to me different from its intention. I understand it as "Well, we managed only to describe the rules and frame formats for the MBSS, but it is still okay to use it in all other fields even if it is not specified."</t>
  </si>
  <si>
    <t>The sentence should mean: Because it is only specified for mesh (and non-specification means "non-existence"), the rest is obsolete and might be deleted. Change last sentence into:
"This standard specifies such a frame format and its use only for a mesh BSS (MBSS). Because of this, the term WDS is obsolete and may be removed in a future revision of this standard."</t>
  </si>
  <si>
    <t>The definition of mesh profile needs some overhaul: 
- The mesh profile has more than one attribute.
- What is meant with "are commonly used in a single mesh BSS"
- protocols are not part of the mesh profile, only their corresponding identifiers.</t>
  </si>
  <si>
    <t>Change definition of mesh profile into "A set of parameters that identifies the attributes of the mesh BSS and that are used in a single mesh BSS. The mesh profile consists of mesh ID and identifiers for active path selection protocol, active path selection metric, congestion control mode, synchronization protocol, authentication protocol, and mesh peering protocol."</t>
  </si>
  <si>
    <t>A mesh profile has more than one attribute.</t>
  </si>
  <si>
    <t>change attribute into attributes</t>
  </si>
  <si>
    <t>It's a mesh path.</t>
  </si>
  <si>
    <t>insert "mesh" in front of "path".</t>
  </si>
  <si>
    <t xml:space="preserve">Aren't the two last sentences of the definition of peer service period normative behaviour, are they? </t>
  </si>
  <si>
    <t xml:space="preserve">Move the two last sentences to the corresponding clause in the text. </t>
  </si>
  <si>
    <t>incomplete substitution for next hop mesh STA. Well, there should be no substitution at all.</t>
  </si>
  <si>
    <t>Change definition of precursor mesh STA into: "A neighbor peer mesh STA on the mesh path to the destination mesh STA, that identifies the mesh STA as the next hop mesh STA."</t>
  </si>
  <si>
    <t>Not only the first word is with upper case.</t>
  </si>
  <si>
    <t>Use upper case for all words.</t>
  </si>
  <si>
    <t>It's not the announcement of a route, but the announcement of a root mesh STA.</t>
  </si>
  <si>
    <t>Change "Route" into "Root"</t>
  </si>
  <si>
    <t>EOSP, PSP are missing in 3.3</t>
  </si>
  <si>
    <t>Add EOSP and PSP (Peer Service Period) to 3.3, check for all missing abbreviations and acronyms.</t>
  </si>
  <si>
    <t>This would prohibit mesh STA that cannot associate with an AP. Do we really want to prohibit such a mesh STA?
How about if there is no QoS BSS with which to associate but a mesh BSS?</t>
  </si>
  <si>
    <t>Clarify and extend accordingly.</t>
  </si>
  <si>
    <t>IEEE missing in front of 802</t>
  </si>
  <si>
    <t>insert "IEEE" before 802.</t>
  </si>
  <si>
    <t>IEEE missing in front of 802.11</t>
  </si>
  <si>
    <t>insert "IEEE" before 802.11.</t>
  </si>
  <si>
    <t>missing comma after "path selection"</t>
  </si>
  <si>
    <t>insert comma</t>
  </si>
  <si>
    <t>improve word order, should be "the" mesh gate.</t>
  </si>
  <si>
    <t>A logical architectural component is introduced in order to integrate the MBSS with the DS—the mesh gate.</t>
  </si>
  <si>
    <t>multiple mesh gates are shown in figure s1</t>
  </si>
  <si>
    <t>change "a mesh gate is shown" into "several mesh gates are shown"</t>
  </si>
  <si>
    <t>In Figure s1, it is difficult to distinguish between the DS and the BSSes.</t>
  </si>
  <si>
    <t>Use different line width for the clouds of DS and BSS. Use a line width thicker than the currently used one for the BSSes. Make the line width of the DSes thiner as they are now. Try to make the area of the DSes smaller so that the major part of the area of figure s1 is covered by BSS clouds.</t>
  </si>
  <si>
    <t>A mesh BSS is formed based on peerings, links is to broad in order to form a mesh BSS. Two mesh stations with links between each other do not necessarily form a mesh BSS.</t>
  </si>
  <si>
    <t xml:space="preserve">In the first two sentences of the clause, replace "link" with "mesh peering" (two times) and (the existing) "a mesh peering" into "the mesh peering" </t>
  </si>
  <si>
    <t>There are no extended frame formats that are addressed, but extended address frame formats (meaning more than 4).</t>
  </si>
  <si>
    <t>Change "extended addressed" into "extended address" here and all other places of the draft, especially in clause 5.2.13.5.8</t>
  </si>
  <si>
    <t>Missing article before HWMP</t>
  </si>
  <si>
    <t>The Hybrid Wireless Mesh Protocol (HWMP) is defined …</t>
  </si>
  <si>
    <t>Actually, HWMP provides reactive path selection and proactive extensions.</t>
  </si>
  <si>
    <t>Change sentence into: "HWMP provides both reactive path selection and proactive path selection extensions."</t>
  </si>
  <si>
    <t>No only a selection of the details of HWMP is described in 11C.10, but all.</t>
  </si>
  <si>
    <t>The details of HWMP are described in 11C.10(…).</t>
  </si>
  <si>
    <t>Link metrics are not necessarily necessary in order to determine a candidate path. Metrics are necessary to determine the path that will be used.</t>
  </si>
  <si>
    <t>Change sentence into: "Link metrics are used to determine a mesh path to the destination."</t>
  </si>
  <si>
    <t>Make wording of last sentence more similar to previous sentences about HWMP.</t>
  </si>
  <si>
    <t>Change last sentence into: "The airtime link metric is the default link metric. It is defined in 11C.9 (Airtime link metric)."</t>
  </si>
  <si>
    <t>source and destination are mesh STAs</t>
  </si>
  <si>
    <t xml:space="preserve">source mesh STA and the destination mesh STA </t>
  </si>
  <si>
    <t>mesh path selection is probably a functionality / function and not a procedure.</t>
  </si>
  <si>
    <t>replace "procedure" with "function"</t>
  </si>
  <si>
    <t>The draft makes the use of SAE authentication mandatory when the STA and the RSNA-capable peer support SAE authentication. I do not wish it to replace PSK, but have no issue with SAE being a possible (i.e. optional) authentication method.</t>
  </si>
  <si>
    <t>Change "support SAE" to "advertise SAE", and other similar changes/</t>
  </si>
  <si>
    <t>SAE can be an option for password-based authentication, but should not be mandatory.</t>
  </si>
  <si>
    <t>In 2): First sentence: change "support" to "advertise" [one instance]. Second sentence: change "support" to "advertise" [two instances].</t>
  </si>
  <si>
    <t>clairfy [use terminology in keeping with above changes]</t>
  </si>
  <si>
    <t>change "SAE capable STA' to "SAE advertising STA"</t>
  </si>
  <si>
    <t>clarify</t>
  </si>
  <si>
    <t>change third sentence of paragraph "A STA that does not…" to "A STA may use PSK authentication."</t>
  </si>
  <si>
    <t>The Proactive PREP is only of relevance, if the Target Address is the broadcast address (all ones).</t>
  </si>
  <si>
    <t>The Proactive PREP is only of relevance if the Target Address is the broadcast address (all ones).</t>
  </si>
  <si>
    <t>What should QSRC[AC], QLRC[AC] etc. be set during MCCAOP?</t>
  </si>
  <si>
    <t>Add the related text.</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</si>
</sst>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3">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0" fillId="0" borderId="14" xfId="0" applyFill="1" applyBorder="1" applyAlignment="1">
      <alignment horizontal="justify" vertical="top" wrapText="1"/>
    </xf>
    <xf numFmtId="0" fontId="32" fillId="0" borderId="14" xfId="0" applyFont="1" applyFill="1" applyBorder="1" applyAlignment="1">
      <alignment horizontal="justify" vertical="top" wrapText="1"/>
    </xf>
    <xf numFmtId="0" fontId="0" fillId="0" borderId="14" xfId="0" applyNumberFormat="1" applyFill="1" applyBorder="1" applyAlignment="1">
      <alignment horizontal="justify" vertical="top" wrapText="1"/>
    </xf>
    <xf numFmtId="0" fontId="0" fillId="0" borderId="14" xfId="0" applyNumberForma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165 on P802.11s Draft D6.0 with resolutions so far.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187</xdr:row>
      <xdr:rowOff>0</xdr:rowOff>
    </xdr:from>
    <xdr:ext cx="0" cy="0"/>
    <xdr:sp>
      <xdr:nvSpPr>
        <xdr:cNvPr id="1" name="Picture 1"/>
        <xdr:cNvSpPr>
          <a:spLocks noChangeAspect="1"/>
        </xdr:cNvSpPr>
      </xdr:nvSpPr>
      <xdr:spPr>
        <a:xfrm>
          <a:off x="15954375" y="1706784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187</xdr:row>
      <xdr:rowOff>0</xdr:rowOff>
    </xdr:from>
    <xdr:ext cx="0" cy="0"/>
    <xdr:sp>
      <xdr:nvSpPr>
        <xdr:cNvPr id="2" name="Picture 1"/>
        <xdr:cNvSpPr>
          <a:spLocks noChangeAspect="1"/>
        </xdr:cNvSpPr>
      </xdr:nvSpPr>
      <xdr:spPr>
        <a:xfrm>
          <a:off x="15954375" y="1706784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4" sqref="B4"/>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134</v>
      </c>
    </row>
    <row r="2" ht="18.75">
      <c r="B2" s="1" t="s">
        <v>132</v>
      </c>
    </row>
    <row r="3" spans="1:2" ht="18.75">
      <c r="A3" s="2" t="s">
        <v>128</v>
      </c>
      <c r="B3" s="1" t="s">
        <v>424</v>
      </c>
    </row>
    <row r="4" spans="1:6" ht="18.75">
      <c r="A4" s="2" t="s">
        <v>133</v>
      </c>
      <c r="B4" s="11" t="s">
        <v>568</v>
      </c>
      <c r="F4" s="7"/>
    </row>
    <row r="5" spans="1:2" ht="15.75">
      <c r="A5" s="2" t="s">
        <v>138</v>
      </c>
      <c r="B5" s="8" t="s">
        <v>310</v>
      </c>
    </row>
    <row r="6" s="3" customFormat="1" ht="16.5" thickBot="1"/>
    <row r="7" spans="1:2" s="4" customFormat="1" ht="18.75">
      <c r="A7" s="4" t="s">
        <v>136</v>
      </c>
      <c r="B7" s="9" t="s">
        <v>569</v>
      </c>
    </row>
    <row r="8" spans="1:2" ht="15.75">
      <c r="A8" s="2" t="s">
        <v>369</v>
      </c>
      <c r="B8" s="8" t="s">
        <v>570</v>
      </c>
    </row>
    <row r="9" spans="1:9" ht="15.75">
      <c r="A9" s="2" t="s">
        <v>137</v>
      </c>
      <c r="B9" s="2" t="s">
        <v>343</v>
      </c>
      <c r="C9" s="8"/>
      <c r="E9" s="8"/>
      <c r="F9" s="8"/>
      <c r="G9" s="8"/>
      <c r="H9" s="8"/>
      <c r="I9" s="8"/>
    </row>
    <row r="10" spans="2:9" ht="15.75">
      <c r="B10" s="2" t="s">
        <v>344</v>
      </c>
      <c r="C10" s="8"/>
      <c r="E10" s="8"/>
      <c r="F10" s="8"/>
      <c r="G10" s="8"/>
      <c r="H10" s="8"/>
      <c r="I10" s="8"/>
    </row>
    <row r="11" spans="2:9" ht="15.75">
      <c r="B11" s="2" t="s">
        <v>345</v>
      </c>
      <c r="C11" s="8"/>
      <c r="E11" s="8"/>
      <c r="F11" s="8"/>
      <c r="G11" s="8"/>
      <c r="H11" s="8"/>
      <c r="I11" s="8"/>
    </row>
    <row r="12" spans="2:9" ht="15.75">
      <c r="B12" s="2" t="s">
        <v>346</v>
      </c>
      <c r="C12" s="8"/>
      <c r="E12" s="8"/>
      <c r="F12" s="8"/>
      <c r="G12" s="8"/>
      <c r="H12" s="8"/>
      <c r="I12" s="8"/>
    </row>
    <row r="13" spans="2:9" ht="15.75">
      <c r="B13" s="61" t="s">
        <v>311</v>
      </c>
      <c r="C13" s="10"/>
      <c r="E13" s="8"/>
      <c r="F13" s="8"/>
      <c r="G13" s="8"/>
      <c r="H13" s="8"/>
      <c r="I13" s="8"/>
    </row>
    <row r="14" spans="3:9" ht="15.75">
      <c r="C14" s="8"/>
      <c r="D14" s="8"/>
      <c r="E14" s="8"/>
      <c r="F14" s="8"/>
      <c r="G14" s="8"/>
      <c r="H14" s="8"/>
      <c r="I14" s="8"/>
    </row>
    <row r="15" ht="15.75">
      <c r="A15" s="2" t="s">
        <v>135</v>
      </c>
    </row>
    <row r="27" spans="1:5" ht="15.75" customHeight="1">
      <c r="A27" s="6"/>
      <c r="B27" s="84"/>
      <c r="C27" s="84"/>
      <c r="D27" s="84"/>
      <c r="E27" s="84"/>
    </row>
    <row r="28" spans="1:5" ht="15.75" customHeight="1">
      <c r="A28" s="4"/>
      <c r="B28" s="5"/>
      <c r="C28" s="5"/>
      <c r="D28" s="5"/>
      <c r="E28" s="5"/>
    </row>
    <row r="29" spans="1:5" ht="15.75" customHeight="1">
      <c r="A29" s="4"/>
      <c r="B29" s="83"/>
      <c r="C29" s="83"/>
      <c r="D29" s="83"/>
      <c r="E29" s="83"/>
    </row>
    <row r="30" spans="1:5" ht="15.75" customHeight="1">
      <c r="A30" s="4"/>
      <c r="B30" s="5"/>
      <c r="C30" s="5"/>
      <c r="D30" s="5"/>
      <c r="E30" s="5"/>
    </row>
    <row r="31" spans="1:5" ht="15.75" customHeight="1">
      <c r="A31" s="4"/>
      <c r="B31" s="83"/>
      <c r="C31" s="83"/>
      <c r="D31" s="83"/>
      <c r="E31" s="83"/>
    </row>
    <row r="32" spans="2:5" ht="15.75" customHeight="1">
      <c r="B32" s="83"/>
      <c r="C32" s="83"/>
      <c r="D32" s="83"/>
      <c r="E32" s="83"/>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187"/>
  <sheetViews>
    <sheetView tabSelected="1" zoomScale="85" zoomScaleNormal="85" zoomScalePageLayoutView="0" workbookViewId="0" topLeftCell="A1">
      <pane xSplit="8" ySplit="1" topLeftCell="I2" activePane="bottomRight" state="frozen"/>
      <selection pane="topLeft" activeCell="A1" sqref="A1"/>
      <selection pane="topRight" activeCell="H1" sqref="H1"/>
      <selection pane="bottomLeft" activeCell="A2" sqref="A2"/>
      <selection pane="bottomRight" activeCell="P4" sqref="P4"/>
    </sheetView>
  </sheetViews>
  <sheetFormatPr defaultColWidth="9.140625" defaultRowHeight="12.75"/>
  <cols>
    <col min="1" max="1" width="5.7109375" style="63" customWidth="1"/>
    <col min="2" max="2" width="12.57421875" style="45" customWidth="1"/>
    <col min="3" max="3" width="11.421875" style="45" hidden="1" customWidth="1"/>
    <col min="4" max="4" width="9.421875" style="66" hidden="1" customWidth="1"/>
    <col min="5" max="5" width="8.28125" style="77" hidden="1" customWidth="1"/>
    <col min="6" max="6" width="7.00390625" style="77" hidden="1" customWidth="1"/>
    <col min="7" max="7" width="9.28125" style="45" hidden="1" customWidth="1"/>
    <col min="8" max="8" width="6.421875" style="45" customWidth="1"/>
    <col min="9" max="9" width="6.57421875" style="70" customWidth="1"/>
    <col min="10" max="10" width="6.8515625" style="64" customWidth="1"/>
    <col min="11" max="11" width="3.8515625" style="45" customWidth="1"/>
    <col min="12" max="12" width="9.8515625" style="66" customWidth="1"/>
    <col min="13" max="13" width="8.00390625" style="45" customWidth="1"/>
    <col min="14" max="14" width="10.421875" style="65" customWidth="1"/>
    <col min="15" max="15" width="9.28125" style="65" customWidth="1"/>
    <col min="16" max="16" width="12.28125" style="65" customWidth="1"/>
    <col min="17" max="17" width="11.421875" style="45" customWidth="1"/>
    <col min="18" max="18" width="8.421875" style="59" customWidth="1"/>
    <col min="19" max="19" width="10.00390625" style="67"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139</v>
      </c>
      <c r="B1" s="51" t="s">
        <v>327</v>
      </c>
      <c r="C1" s="51" t="s">
        <v>421</v>
      </c>
      <c r="D1" s="52" t="s">
        <v>355</v>
      </c>
      <c r="E1" s="52" t="s">
        <v>154</v>
      </c>
      <c r="F1" s="76" t="s">
        <v>155</v>
      </c>
      <c r="G1" s="53" t="s">
        <v>156</v>
      </c>
      <c r="H1" s="53" t="s">
        <v>140</v>
      </c>
      <c r="I1" s="69" t="s">
        <v>336</v>
      </c>
      <c r="J1" s="57" t="s">
        <v>337</v>
      </c>
      <c r="K1" s="54" t="s">
        <v>338</v>
      </c>
      <c r="L1" s="54" t="s">
        <v>333</v>
      </c>
      <c r="M1" s="53" t="s">
        <v>374</v>
      </c>
      <c r="N1" s="51" t="s">
        <v>166</v>
      </c>
      <c r="O1" s="51" t="s">
        <v>146</v>
      </c>
      <c r="P1" s="55" t="s">
        <v>167</v>
      </c>
      <c r="Q1" s="55" t="s">
        <v>132</v>
      </c>
      <c r="R1" s="58" t="s">
        <v>149</v>
      </c>
      <c r="S1" s="53" t="s">
        <v>150</v>
      </c>
      <c r="T1" s="53" t="s">
        <v>370</v>
      </c>
      <c r="U1" s="53" t="s">
        <v>371</v>
      </c>
      <c r="V1" s="51" t="s">
        <v>318</v>
      </c>
      <c r="W1" s="51" t="s">
        <v>142</v>
      </c>
      <c r="X1" s="56" t="s">
        <v>378</v>
      </c>
      <c r="Y1" s="55" t="s">
        <v>143</v>
      </c>
      <c r="Z1" s="55" t="s">
        <v>144</v>
      </c>
      <c r="AA1" s="55" t="s">
        <v>145</v>
      </c>
      <c r="AB1" s="51" t="s">
        <v>342</v>
      </c>
    </row>
    <row r="2" spans="1:27" ht="51">
      <c r="A2" s="71">
        <v>4001</v>
      </c>
      <c r="B2" s="73" t="s">
        <v>312</v>
      </c>
      <c r="C2" s="73" t="s">
        <v>422</v>
      </c>
      <c r="D2" s="74" t="s">
        <v>572</v>
      </c>
      <c r="E2" s="74" t="s">
        <v>249</v>
      </c>
      <c r="F2" s="74" t="s">
        <v>573</v>
      </c>
      <c r="G2" s="73" t="s">
        <v>339</v>
      </c>
      <c r="H2" s="73" t="s">
        <v>406</v>
      </c>
      <c r="I2" s="74" t="s">
        <v>249</v>
      </c>
      <c r="J2" s="74" t="s">
        <v>573</v>
      </c>
      <c r="K2" s="73" t="s">
        <v>339</v>
      </c>
      <c r="L2" s="74" t="s">
        <v>572</v>
      </c>
      <c r="M2" s="73" t="s">
        <v>341</v>
      </c>
      <c r="N2" s="74" t="s">
        <v>537</v>
      </c>
      <c r="O2" s="74"/>
      <c r="P2" s="74"/>
      <c r="Q2" s="74"/>
      <c r="R2" s="74"/>
      <c r="S2" s="74" t="s">
        <v>419</v>
      </c>
      <c r="T2" s="75" t="s">
        <v>722</v>
      </c>
      <c r="U2" s="75" t="s">
        <v>723</v>
      </c>
      <c r="V2" s="68"/>
      <c r="W2" s="68"/>
      <c r="X2" s="68"/>
      <c r="Y2" s="68"/>
      <c r="Z2" s="68"/>
      <c r="AA2" s="68"/>
    </row>
    <row r="3" spans="1:27" ht="63.75">
      <c r="A3" s="71">
        <v>4002</v>
      </c>
      <c r="B3" s="73" t="s">
        <v>312</v>
      </c>
      <c r="C3" s="73" t="s">
        <v>422</v>
      </c>
      <c r="D3" s="74" t="s">
        <v>572</v>
      </c>
      <c r="E3" s="74" t="s">
        <v>249</v>
      </c>
      <c r="F3" s="74" t="s">
        <v>574</v>
      </c>
      <c r="G3" s="73" t="s">
        <v>339</v>
      </c>
      <c r="H3" s="73" t="s">
        <v>406</v>
      </c>
      <c r="I3" s="74" t="s">
        <v>249</v>
      </c>
      <c r="J3" s="74" t="s">
        <v>574</v>
      </c>
      <c r="K3" s="73" t="s">
        <v>339</v>
      </c>
      <c r="L3" s="74" t="s">
        <v>572</v>
      </c>
      <c r="M3" s="73" t="s">
        <v>341</v>
      </c>
      <c r="N3" s="74" t="s">
        <v>537</v>
      </c>
      <c r="O3" s="74"/>
      <c r="P3" s="74"/>
      <c r="Q3" s="74"/>
      <c r="R3" s="74"/>
      <c r="S3" s="74" t="s">
        <v>419</v>
      </c>
      <c r="T3" s="75" t="s">
        <v>724</v>
      </c>
      <c r="U3" s="75" t="s">
        <v>725</v>
      </c>
      <c r="V3" s="68"/>
      <c r="W3" s="68"/>
      <c r="X3" s="68"/>
      <c r="Y3" s="68"/>
      <c r="Z3" s="68"/>
      <c r="AA3" s="68"/>
    </row>
    <row r="4" spans="1:27" ht="127.5">
      <c r="A4" s="71">
        <v>4003</v>
      </c>
      <c r="B4" s="73" t="s">
        <v>312</v>
      </c>
      <c r="C4" s="73" t="s">
        <v>422</v>
      </c>
      <c r="D4" s="74" t="s">
        <v>572</v>
      </c>
      <c r="E4" s="74" t="s">
        <v>184</v>
      </c>
      <c r="F4" s="74" t="s">
        <v>575</v>
      </c>
      <c r="G4" s="73" t="s">
        <v>340</v>
      </c>
      <c r="H4" s="73" t="s">
        <v>406</v>
      </c>
      <c r="I4" s="74" t="s">
        <v>184</v>
      </c>
      <c r="J4" s="74" t="s">
        <v>564</v>
      </c>
      <c r="K4" s="73" t="s">
        <v>340</v>
      </c>
      <c r="L4" s="74" t="s">
        <v>572</v>
      </c>
      <c r="M4" s="73" t="s">
        <v>341</v>
      </c>
      <c r="N4" s="74" t="s">
        <v>537</v>
      </c>
      <c r="O4" s="74"/>
      <c r="P4" s="74"/>
      <c r="Q4" s="74"/>
      <c r="R4" s="74"/>
      <c r="S4" s="74" t="s">
        <v>419</v>
      </c>
      <c r="T4" s="82" t="s">
        <v>726</v>
      </c>
      <c r="U4" s="82" t="s">
        <v>727</v>
      </c>
      <c r="V4" s="68"/>
      <c r="W4" s="68"/>
      <c r="X4" s="68"/>
      <c r="Y4" s="68"/>
      <c r="Z4" s="68"/>
      <c r="AA4" s="68"/>
    </row>
    <row r="5" spans="1:27" ht="127.5">
      <c r="A5" s="71">
        <v>4004</v>
      </c>
      <c r="B5" s="73" t="s">
        <v>312</v>
      </c>
      <c r="C5" s="73" t="s">
        <v>422</v>
      </c>
      <c r="D5" s="74" t="s">
        <v>572</v>
      </c>
      <c r="E5" s="74" t="s">
        <v>194</v>
      </c>
      <c r="F5" s="74" t="s">
        <v>576</v>
      </c>
      <c r="G5" s="73" t="s">
        <v>339</v>
      </c>
      <c r="H5" s="73" t="s">
        <v>406</v>
      </c>
      <c r="I5" s="74" t="s">
        <v>194</v>
      </c>
      <c r="J5" s="74" t="s">
        <v>719</v>
      </c>
      <c r="K5" s="73" t="s">
        <v>339</v>
      </c>
      <c r="L5" s="74" t="s">
        <v>572</v>
      </c>
      <c r="M5" s="73" t="s">
        <v>341</v>
      </c>
      <c r="N5" s="74" t="s">
        <v>110</v>
      </c>
      <c r="O5" s="74"/>
      <c r="P5" s="74"/>
      <c r="Q5" s="74"/>
      <c r="R5" s="74"/>
      <c r="S5" s="74" t="s">
        <v>419</v>
      </c>
      <c r="T5" s="75" t="s">
        <v>728</v>
      </c>
      <c r="U5" s="82" t="s">
        <v>729</v>
      </c>
      <c r="V5" s="68"/>
      <c r="W5" s="68"/>
      <c r="X5" s="68"/>
      <c r="Y5" s="68"/>
      <c r="Z5" s="68"/>
      <c r="AA5" s="68"/>
    </row>
    <row r="6" spans="1:27" ht="25.5">
      <c r="A6" s="71">
        <v>4005</v>
      </c>
      <c r="B6" s="73" t="s">
        <v>312</v>
      </c>
      <c r="C6" s="73" t="s">
        <v>422</v>
      </c>
      <c r="D6" s="74" t="s">
        <v>577</v>
      </c>
      <c r="E6" s="74" t="s">
        <v>578</v>
      </c>
      <c r="F6" s="74" t="s">
        <v>215</v>
      </c>
      <c r="G6" s="73" t="s">
        <v>340</v>
      </c>
      <c r="H6" s="73" t="s">
        <v>406</v>
      </c>
      <c r="I6" s="74" t="s">
        <v>578</v>
      </c>
      <c r="J6" s="74" t="s">
        <v>215</v>
      </c>
      <c r="K6" s="73" t="s">
        <v>340</v>
      </c>
      <c r="L6" s="74" t="s">
        <v>577</v>
      </c>
      <c r="M6" s="73" t="s">
        <v>341</v>
      </c>
      <c r="N6" s="74" t="s">
        <v>110</v>
      </c>
      <c r="O6" s="74"/>
      <c r="P6" s="74"/>
      <c r="Q6" s="74"/>
      <c r="R6" s="74"/>
      <c r="S6" s="74" t="s">
        <v>419</v>
      </c>
      <c r="T6" s="75" t="s">
        <v>730</v>
      </c>
      <c r="U6" s="75" t="s">
        <v>731</v>
      </c>
      <c r="V6" s="68"/>
      <c r="W6" s="68"/>
      <c r="X6" s="68"/>
      <c r="Y6" s="68"/>
      <c r="Z6" s="68"/>
      <c r="AA6" s="68"/>
    </row>
    <row r="7" spans="1:27" ht="12.75">
      <c r="A7" s="71">
        <v>4006</v>
      </c>
      <c r="B7" s="73" t="s">
        <v>312</v>
      </c>
      <c r="C7" s="73" t="s">
        <v>422</v>
      </c>
      <c r="D7" s="74" t="s">
        <v>572</v>
      </c>
      <c r="E7" s="74" t="s">
        <v>194</v>
      </c>
      <c r="F7" s="74" t="s">
        <v>179</v>
      </c>
      <c r="G7" s="73" t="s">
        <v>339</v>
      </c>
      <c r="H7" s="73" t="s">
        <v>406</v>
      </c>
      <c r="I7" s="74" t="s">
        <v>194</v>
      </c>
      <c r="J7" s="74" t="s">
        <v>179</v>
      </c>
      <c r="K7" s="73" t="s">
        <v>339</v>
      </c>
      <c r="L7" s="74" t="s">
        <v>572</v>
      </c>
      <c r="M7" s="73" t="s">
        <v>341</v>
      </c>
      <c r="N7" s="74" t="s">
        <v>359</v>
      </c>
      <c r="O7" s="74"/>
      <c r="P7" s="74"/>
      <c r="Q7" s="74"/>
      <c r="R7" s="74"/>
      <c r="S7" s="74" t="s">
        <v>419</v>
      </c>
      <c r="T7" s="75" t="s">
        <v>732</v>
      </c>
      <c r="U7" s="75" t="s">
        <v>733</v>
      </c>
      <c r="V7" s="68"/>
      <c r="W7" s="68"/>
      <c r="X7" s="68"/>
      <c r="Y7" s="68"/>
      <c r="Z7" s="68"/>
      <c r="AA7" s="68"/>
    </row>
    <row r="8" spans="1:27" ht="38.25">
      <c r="A8" s="71">
        <v>4007</v>
      </c>
      <c r="B8" s="73" t="s">
        <v>312</v>
      </c>
      <c r="C8" s="73" t="s">
        <v>422</v>
      </c>
      <c r="D8" s="74" t="s">
        <v>572</v>
      </c>
      <c r="E8" s="74" t="s">
        <v>194</v>
      </c>
      <c r="F8" s="74" t="s">
        <v>263</v>
      </c>
      <c r="G8" s="73" t="s">
        <v>340</v>
      </c>
      <c r="H8" s="73" t="s">
        <v>406</v>
      </c>
      <c r="I8" s="74" t="s">
        <v>194</v>
      </c>
      <c r="J8" s="74" t="s">
        <v>263</v>
      </c>
      <c r="K8" s="73" t="s">
        <v>340</v>
      </c>
      <c r="L8" s="74" t="s">
        <v>572</v>
      </c>
      <c r="M8" s="73" t="s">
        <v>341</v>
      </c>
      <c r="N8" s="74" t="s">
        <v>359</v>
      </c>
      <c r="O8" s="74"/>
      <c r="P8" s="74"/>
      <c r="Q8" s="74"/>
      <c r="R8" s="74"/>
      <c r="S8" s="74" t="s">
        <v>419</v>
      </c>
      <c r="T8" s="75" t="s">
        <v>734</v>
      </c>
      <c r="U8" s="75" t="s">
        <v>735</v>
      </c>
      <c r="V8" s="68"/>
      <c r="W8" s="68"/>
      <c r="X8" s="68"/>
      <c r="Y8" s="68"/>
      <c r="Z8" s="68"/>
      <c r="AA8" s="68"/>
    </row>
    <row r="9" spans="1:27" ht="63.75">
      <c r="A9" s="71">
        <v>4008</v>
      </c>
      <c r="B9" s="73" t="s">
        <v>312</v>
      </c>
      <c r="C9" s="73" t="s">
        <v>422</v>
      </c>
      <c r="D9" s="74" t="s">
        <v>572</v>
      </c>
      <c r="E9" s="74" t="s">
        <v>194</v>
      </c>
      <c r="F9" s="74" t="s">
        <v>579</v>
      </c>
      <c r="G9" s="73" t="s">
        <v>340</v>
      </c>
      <c r="H9" s="73" t="s">
        <v>406</v>
      </c>
      <c r="I9" s="74" t="s">
        <v>194</v>
      </c>
      <c r="J9" s="74" t="s">
        <v>579</v>
      </c>
      <c r="K9" s="73" t="s">
        <v>340</v>
      </c>
      <c r="L9" s="74" t="s">
        <v>572</v>
      </c>
      <c r="M9" s="73" t="s">
        <v>366</v>
      </c>
      <c r="N9" s="74" t="s">
        <v>368</v>
      </c>
      <c r="O9" s="74"/>
      <c r="P9" s="74"/>
      <c r="Q9" s="74"/>
      <c r="R9" s="74"/>
      <c r="S9" s="74" t="s">
        <v>419</v>
      </c>
      <c r="T9" s="75" t="s">
        <v>736</v>
      </c>
      <c r="U9" s="75" t="s">
        <v>737</v>
      </c>
      <c r="V9" s="68"/>
      <c r="W9" s="68"/>
      <c r="X9" s="68"/>
      <c r="Y9" s="68"/>
      <c r="Z9" s="68"/>
      <c r="AA9" s="68"/>
    </row>
    <row r="10" spans="1:27" ht="12.75">
      <c r="A10" s="71">
        <v>4009</v>
      </c>
      <c r="B10" s="73" t="s">
        <v>312</v>
      </c>
      <c r="C10" s="73" t="s">
        <v>422</v>
      </c>
      <c r="D10" s="74" t="s">
        <v>580</v>
      </c>
      <c r="E10" s="74" t="s">
        <v>174</v>
      </c>
      <c r="F10" s="74" t="s">
        <v>581</v>
      </c>
      <c r="G10" s="73" t="s">
        <v>340</v>
      </c>
      <c r="H10" s="73" t="s">
        <v>406</v>
      </c>
      <c r="I10" s="74" t="s">
        <v>174</v>
      </c>
      <c r="J10" s="74" t="s">
        <v>581</v>
      </c>
      <c r="K10" s="73" t="s">
        <v>340</v>
      </c>
      <c r="L10" s="74" t="s">
        <v>580</v>
      </c>
      <c r="M10" s="73" t="s">
        <v>341</v>
      </c>
      <c r="N10" s="74" t="s">
        <v>359</v>
      </c>
      <c r="O10" s="74"/>
      <c r="P10" s="74"/>
      <c r="Q10" s="74"/>
      <c r="R10" s="74"/>
      <c r="S10" s="74" t="s">
        <v>419</v>
      </c>
      <c r="T10" s="75" t="s">
        <v>738</v>
      </c>
      <c r="U10" s="75" t="s">
        <v>739</v>
      </c>
      <c r="V10" s="68"/>
      <c r="W10" s="68"/>
      <c r="X10" s="68"/>
      <c r="Y10" s="68"/>
      <c r="Z10" s="68"/>
      <c r="AA10" s="68"/>
    </row>
    <row r="11" spans="1:27" ht="25.5">
      <c r="A11" s="71">
        <v>4010</v>
      </c>
      <c r="B11" s="73" t="s">
        <v>312</v>
      </c>
      <c r="C11" s="73" t="s">
        <v>422</v>
      </c>
      <c r="D11" s="74" t="s">
        <v>580</v>
      </c>
      <c r="E11" s="74" t="s">
        <v>174</v>
      </c>
      <c r="F11" s="74" t="s">
        <v>192</v>
      </c>
      <c r="G11" s="73" t="s">
        <v>339</v>
      </c>
      <c r="H11" s="73" t="s">
        <v>406</v>
      </c>
      <c r="I11" s="74" t="s">
        <v>174</v>
      </c>
      <c r="J11" s="74" t="s">
        <v>192</v>
      </c>
      <c r="K11" s="73" t="s">
        <v>339</v>
      </c>
      <c r="L11" s="74" t="s">
        <v>580</v>
      </c>
      <c r="M11" s="73" t="s">
        <v>341</v>
      </c>
      <c r="N11" s="74" t="s">
        <v>359</v>
      </c>
      <c r="O11" s="74"/>
      <c r="P11" s="74"/>
      <c r="Q11" s="74"/>
      <c r="R11" s="74"/>
      <c r="S11" s="74" t="s">
        <v>419</v>
      </c>
      <c r="T11" s="75" t="s">
        <v>740</v>
      </c>
      <c r="U11" s="75" t="s">
        <v>741</v>
      </c>
      <c r="V11" s="68"/>
      <c r="W11" s="68"/>
      <c r="X11" s="68"/>
      <c r="Y11" s="68"/>
      <c r="Z11" s="68"/>
      <c r="AA11" s="68"/>
    </row>
    <row r="12" spans="1:27" ht="38.25">
      <c r="A12" s="71">
        <v>4011</v>
      </c>
      <c r="B12" s="73" t="s">
        <v>312</v>
      </c>
      <c r="C12" s="73" t="s">
        <v>422</v>
      </c>
      <c r="D12" s="74" t="s">
        <v>580</v>
      </c>
      <c r="E12" s="74" t="s">
        <v>174</v>
      </c>
      <c r="F12" s="74"/>
      <c r="G12" s="73" t="s">
        <v>339</v>
      </c>
      <c r="H12" s="73" t="s">
        <v>406</v>
      </c>
      <c r="I12" s="74" t="s">
        <v>174</v>
      </c>
      <c r="J12" s="74"/>
      <c r="K12" s="73" t="s">
        <v>339</v>
      </c>
      <c r="L12" s="74" t="s">
        <v>580</v>
      </c>
      <c r="M12" s="73" t="s">
        <v>341</v>
      </c>
      <c r="N12" s="74" t="s">
        <v>359</v>
      </c>
      <c r="O12" s="74"/>
      <c r="P12" s="74"/>
      <c r="Q12" s="74"/>
      <c r="R12" s="74"/>
      <c r="S12" s="74" t="s">
        <v>419</v>
      </c>
      <c r="T12" s="75" t="s">
        <v>742</v>
      </c>
      <c r="U12" s="75" t="s">
        <v>743</v>
      </c>
      <c r="V12" s="68"/>
      <c r="W12" s="68"/>
      <c r="X12" s="68"/>
      <c r="Y12" s="68"/>
      <c r="Z12" s="68"/>
      <c r="AA12" s="68"/>
    </row>
    <row r="13" spans="1:27" ht="63.75">
      <c r="A13" s="71">
        <v>4012</v>
      </c>
      <c r="B13" s="73" t="s">
        <v>312</v>
      </c>
      <c r="C13" s="73" t="s">
        <v>422</v>
      </c>
      <c r="D13" s="74" t="s">
        <v>582</v>
      </c>
      <c r="E13" s="74" t="s">
        <v>202</v>
      </c>
      <c r="F13" s="74" t="s">
        <v>583</v>
      </c>
      <c r="G13" s="73" t="s">
        <v>339</v>
      </c>
      <c r="H13" s="73" t="s">
        <v>406</v>
      </c>
      <c r="I13" s="74" t="s">
        <v>202</v>
      </c>
      <c r="J13" s="74" t="s">
        <v>583</v>
      </c>
      <c r="K13" s="73" t="s">
        <v>339</v>
      </c>
      <c r="L13" s="74" t="s">
        <v>582</v>
      </c>
      <c r="M13" s="73" t="s">
        <v>341</v>
      </c>
      <c r="N13" s="74" t="s">
        <v>537</v>
      </c>
      <c r="O13" s="74"/>
      <c r="P13" s="74"/>
      <c r="Q13" s="74"/>
      <c r="R13" s="74"/>
      <c r="S13" s="74" t="s">
        <v>419</v>
      </c>
      <c r="T13" s="75" t="s">
        <v>744</v>
      </c>
      <c r="U13" s="75" t="s">
        <v>745</v>
      </c>
      <c r="V13" s="68"/>
      <c r="W13" s="68"/>
      <c r="X13" s="68"/>
      <c r="Y13" s="68"/>
      <c r="Z13" s="68"/>
      <c r="AA13" s="68"/>
    </row>
    <row r="14" spans="1:27" ht="12.75">
      <c r="A14" s="71">
        <v>4013</v>
      </c>
      <c r="B14" s="73" t="s">
        <v>312</v>
      </c>
      <c r="C14" s="73" t="s">
        <v>422</v>
      </c>
      <c r="D14" s="74" t="s">
        <v>572</v>
      </c>
      <c r="E14" s="74" t="s">
        <v>194</v>
      </c>
      <c r="F14" s="74" t="s">
        <v>188</v>
      </c>
      <c r="G14" s="73" t="s">
        <v>340</v>
      </c>
      <c r="H14" s="73" t="s">
        <v>406</v>
      </c>
      <c r="I14" s="74" t="s">
        <v>194</v>
      </c>
      <c r="J14" s="74" t="s">
        <v>188</v>
      </c>
      <c r="K14" s="73" t="s">
        <v>340</v>
      </c>
      <c r="L14" s="74" t="s">
        <v>572</v>
      </c>
      <c r="M14" s="73" t="s">
        <v>341</v>
      </c>
      <c r="N14" s="74" t="s">
        <v>359</v>
      </c>
      <c r="O14" s="74"/>
      <c r="P14" s="74"/>
      <c r="Q14" s="74"/>
      <c r="R14" s="74"/>
      <c r="S14" s="74" t="s">
        <v>419</v>
      </c>
      <c r="T14" s="75" t="s">
        <v>746</v>
      </c>
      <c r="U14" s="75" t="s">
        <v>747</v>
      </c>
      <c r="V14" s="68"/>
      <c r="W14" s="68"/>
      <c r="X14" s="68"/>
      <c r="Y14" s="68"/>
      <c r="Z14" s="68"/>
      <c r="AA14" s="68"/>
    </row>
    <row r="15" spans="1:27" ht="12.75">
      <c r="A15" s="71">
        <v>4014</v>
      </c>
      <c r="B15" s="73" t="s">
        <v>312</v>
      </c>
      <c r="C15" s="73" t="s">
        <v>422</v>
      </c>
      <c r="D15" s="74" t="s">
        <v>584</v>
      </c>
      <c r="E15" s="74" t="s">
        <v>202</v>
      </c>
      <c r="F15" s="74" t="s">
        <v>191</v>
      </c>
      <c r="G15" s="73" t="s">
        <v>340</v>
      </c>
      <c r="H15" s="73" t="s">
        <v>406</v>
      </c>
      <c r="I15" s="74" t="s">
        <v>202</v>
      </c>
      <c r="J15" s="74" t="s">
        <v>191</v>
      </c>
      <c r="K15" s="73" t="s">
        <v>340</v>
      </c>
      <c r="L15" s="74" t="s">
        <v>584</v>
      </c>
      <c r="M15" s="73" t="s">
        <v>341</v>
      </c>
      <c r="N15" s="74" t="s">
        <v>359</v>
      </c>
      <c r="O15" s="74"/>
      <c r="P15" s="74"/>
      <c r="Q15" s="74"/>
      <c r="R15" s="74"/>
      <c r="S15" s="74" t="s">
        <v>419</v>
      </c>
      <c r="T15" s="75" t="s">
        <v>748</v>
      </c>
      <c r="U15" s="75" t="s">
        <v>749</v>
      </c>
      <c r="V15" s="68"/>
      <c r="W15" s="68"/>
      <c r="X15" s="68"/>
      <c r="Y15" s="68"/>
      <c r="Z15" s="68"/>
      <c r="AA15" s="68"/>
    </row>
    <row r="16" spans="1:27" ht="12.75">
      <c r="A16" s="71">
        <v>4015</v>
      </c>
      <c r="B16" s="73" t="s">
        <v>312</v>
      </c>
      <c r="C16" s="73" t="s">
        <v>422</v>
      </c>
      <c r="D16" s="74" t="s">
        <v>225</v>
      </c>
      <c r="E16" s="74" t="s">
        <v>206</v>
      </c>
      <c r="F16" s="74" t="s">
        <v>178</v>
      </c>
      <c r="G16" s="73" t="s">
        <v>340</v>
      </c>
      <c r="H16" s="73" t="s">
        <v>406</v>
      </c>
      <c r="I16" s="74" t="s">
        <v>206</v>
      </c>
      <c r="J16" s="74" t="s">
        <v>178</v>
      </c>
      <c r="K16" s="73" t="s">
        <v>340</v>
      </c>
      <c r="L16" s="74" t="s">
        <v>225</v>
      </c>
      <c r="M16" s="73" t="s">
        <v>341</v>
      </c>
      <c r="N16" s="74" t="s">
        <v>359</v>
      </c>
      <c r="O16" s="74"/>
      <c r="P16" s="74"/>
      <c r="Q16" s="74"/>
      <c r="R16" s="74"/>
      <c r="S16" s="74" t="s">
        <v>419</v>
      </c>
      <c r="T16" s="75" t="s">
        <v>750</v>
      </c>
      <c r="U16" s="75" t="s">
        <v>751</v>
      </c>
      <c r="V16" s="68"/>
      <c r="W16" s="68"/>
      <c r="X16" s="68"/>
      <c r="Y16" s="68"/>
      <c r="Z16" s="68"/>
      <c r="AA16" s="68"/>
    </row>
    <row r="17" spans="1:27" ht="38.25">
      <c r="A17" s="71">
        <v>4016</v>
      </c>
      <c r="B17" s="73" t="s">
        <v>312</v>
      </c>
      <c r="C17" s="73" t="s">
        <v>422</v>
      </c>
      <c r="D17" s="74" t="s">
        <v>225</v>
      </c>
      <c r="E17" s="74" t="s">
        <v>206</v>
      </c>
      <c r="F17" s="74" t="s">
        <v>585</v>
      </c>
      <c r="G17" s="73" t="s">
        <v>340</v>
      </c>
      <c r="H17" s="73" t="s">
        <v>406</v>
      </c>
      <c r="I17" s="74" t="s">
        <v>206</v>
      </c>
      <c r="J17" s="74" t="s">
        <v>585</v>
      </c>
      <c r="K17" s="73" t="s">
        <v>340</v>
      </c>
      <c r="L17" s="74" t="s">
        <v>225</v>
      </c>
      <c r="M17" s="73" t="s">
        <v>341</v>
      </c>
      <c r="N17" s="74" t="s">
        <v>359</v>
      </c>
      <c r="O17" s="74"/>
      <c r="P17" s="74"/>
      <c r="Q17" s="74"/>
      <c r="R17" s="74"/>
      <c r="S17" s="74" t="s">
        <v>419</v>
      </c>
      <c r="T17" s="75" t="s">
        <v>752</v>
      </c>
      <c r="U17" s="75" t="s">
        <v>753</v>
      </c>
      <c r="V17" s="68"/>
      <c r="W17" s="68"/>
      <c r="X17" s="68"/>
      <c r="Y17" s="68"/>
      <c r="Z17" s="68"/>
      <c r="AA17" s="68"/>
    </row>
    <row r="18" spans="1:27" ht="25.5">
      <c r="A18" s="71">
        <v>4017</v>
      </c>
      <c r="B18" s="73" t="s">
        <v>312</v>
      </c>
      <c r="C18" s="73" t="s">
        <v>422</v>
      </c>
      <c r="D18" s="74" t="s">
        <v>225</v>
      </c>
      <c r="E18" s="74" t="s">
        <v>206</v>
      </c>
      <c r="F18" s="74" t="s">
        <v>264</v>
      </c>
      <c r="G18" s="73" t="s">
        <v>340</v>
      </c>
      <c r="H18" s="73" t="s">
        <v>406</v>
      </c>
      <c r="I18" s="74" t="s">
        <v>206</v>
      </c>
      <c r="J18" s="74" t="s">
        <v>264</v>
      </c>
      <c r="K18" s="73" t="s">
        <v>340</v>
      </c>
      <c r="L18" s="74" t="s">
        <v>225</v>
      </c>
      <c r="M18" s="73" t="s">
        <v>341</v>
      </c>
      <c r="N18" s="74" t="s">
        <v>359</v>
      </c>
      <c r="O18" s="74"/>
      <c r="P18" s="74"/>
      <c r="Q18" s="74"/>
      <c r="R18" s="74"/>
      <c r="S18" s="74" t="s">
        <v>419</v>
      </c>
      <c r="T18" s="75" t="s">
        <v>754</v>
      </c>
      <c r="U18" s="75" t="s">
        <v>755</v>
      </c>
      <c r="V18" s="68"/>
      <c r="W18" s="68"/>
      <c r="X18" s="68"/>
      <c r="Y18" s="68"/>
      <c r="Z18" s="68"/>
      <c r="AA18" s="68"/>
    </row>
    <row r="19" spans="1:27" ht="89.25">
      <c r="A19" s="71">
        <v>4018</v>
      </c>
      <c r="B19" s="73" t="s">
        <v>312</v>
      </c>
      <c r="C19" s="73" t="s">
        <v>422</v>
      </c>
      <c r="D19" s="74" t="s">
        <v>225</v>
      </c>
      <c r="E19" s="74" t="s">
        <v>182</v>
      </c>
      <c r="F19" s="74" t="s">
        <v>586</v>
      </c>
      <c r="G19" s="73" t="s">
        <v>340</v>
      </c>
      <c r="H19" s="73" t="s">
        <v>406</v>
      </c>
      <c r="I19" s="74" t="s">
        <v>182</v>
      </c>
      <c r="J19" s="74" t="s">
        <v>720</v>
      </c>
      <c r="K19" s="73" t="s">
        <v>340</v>
      </c>
      <c r="L19" s="74" t="s">
        <v>225</v>
      </c>
      <c r="M19" s="73" t="s">
        <v>341</v>
      </c>
      <c r="N19" s="74" t="s">
        <v>220</v>
      </c>
      <c r="O19" s="74"/>
      <c r="P19" s="74"/>
      <c r="Q19" s="74"/>
      <c r="R19" s="74"/>
      <c r="S19" s="74" t="s">
        <v>419</v>
      </c>
      <c r="T19" s="75" t="s">
        <v>756</v>
      </c>
      <c r="U19" s="82" t="s">
        <v>757</v>
      </c>
      <c r="V19" s="68"/>
      <c r="W19" s="68"/>
      <c r="X19" s="68"/>
      <c r="Y19" s="68"/>
      <c r="Z19" s="68"/>
      <c r="AA19" s="68"/>
    </row>
    <row r="20" spans="1:27" ht="63.75">
      <c r="A20" s="71">
        <v>4019</v>
      </c>
      <c r="B20" s="73" t="s">
        <v>312</v>
      </c>
      <c r="C20" s="73" t="s">
        <v>422</v>
      </c>
      <c r="D20" s="74" t="s">
        <v>558</v>
      </c>
      <c r="E20" s="74" t="s">
        <v>175</v>
      </c>
      <c r="F20" s="74" t="s">
        <v>587</v>
      </c>
      <c r="G20" s="73" t="s">
        <v>339</v>
      </c>
      <c r="H20" s="73" t="s">
        <v>406</v>
      </c>
      <c r="I20" s="74" t="s">
        <v>175</v>
      </c>
      <c r="J20" s="74" t="s">
        <v>587</v>
      </c>
      <c r="K20" s="73" t="s">
        <v>339</v>
      </c>
      <c r="L20" s="74" t="s">
        <v>558</v>
      </c>
      <c r="M20" s="73" t="s">
        <v>341</v>
      </c>
      <c r="N20" s="74" t="s">
        <v>538</v>
      </c>
      <c r="O20" s="74"/>
      <c r="P20" s="74"/>
      <c r="Q20" s="74"/>
      <c r="R20" s="74"/>
      <c r="S20" s="74" t="s">
        <v>419</v>
      </c>
      <c r="T20" s="75" t="s">
        <v>758</v>
      </c>
      <c r="U20" s="75" t="s">
        <v>759</v>
      </c>
      <c r="V20" s="68"/>
      <c r="W20" s="68"/>
      <c r="X20" s="68"/>
      <c r="Y20" s="68"/>
      <c r="Z20" s="68"/>
      <c r="AA20" s="68"/>
    </row>
    <row r="21" spans="1:27" ht="51">
      <c r="A21" s="71">
        <v>4020</v>
      </c>
      <c r="B21" s="73" t="s">
        <v>312</v>
      </c>
      <c r="C21" s="73" t="s">
        <v>422</v>
      </c>
      <c r="D21" s="74" t="s">
        <v>185</v>
      </c>
      <c r="E21" s="74" t="s">
        <v>175</v>
      </c>
      <c r="F21" s="74" t="s">
        <v>202</v>
      </c>
      <c r="G21" s="73" t="s">
        <v>340</v>
      </c>
      <c r="H21" s="73" t="s">
        <v>406</v>
      </c>
      <c r="I21" s="74" t="s">
        <v>175</v>
      </c>
      <c r="J21" s="74" t="s">
        <v>202</v>
      </c>
      <c r="K21" s="73" t="s">
        <v>340</v>
      </c>
      <c r="L21" s="74" t="s">
        <v>185</v>
      </c>
      <c r="M21" s="73" t="s">
        <v>341</v>
      </c>
      <c r="N21" s="74" t="s">
        <v>359</v>
      </c>
      <c r="O21" s="74"/>
      <c r="P21" s="74"/>
      <c r="Q21" s="74"/>
      <c r="R21" s="74"/>
      <c r="S21" s="74" t="s">
        <v>419</v>
      </c>
      <c r="T21" s="75" t="s">
        <v>760</v>
      </c>
      <c r="U21" s="75" t="s">
        <v>761</v>
      </c>
      <c r="V21" s="68"/>
      <c r="W21" s="68"/>
      <c r="X21" s="68"/>
      <c r="Y21" s="68"/>
      <c r="Z21" s="68"/>
      <c r="AA21" s="68"/>
    </row>
    <row r="22" spans="1:27" ht="25.5">
      <c r="A22" s="71">
        <v>4021</v>
      </c>
      <c r="B22" s="73" t="s">
        <v>312</v>
      </c>
      <c r="C22" s="73" t="s">
        <v>422</v>
      </c>
      <c r="D22" s="74" t="s">
        <v>275</v>
      </c>
      <c r="E22" s="74" t="s">
        <v>253</v>
      </c>
      <c r="F22" s="74" t="s">
        <v>210</v>
      </c>
      <c r="G22" s="73" t="s">
        <v>340</v>
      </c>
      <c r="H22" s="73" t="s">
        <v>406</v>
      </c>
      <c r="I22" s="74" t="s">
        <v>253</v>
      </c>
      <c r="J22" s="74" t="s">
        <v>210</v>
      </c>
      <c r="K22" s="73" t="s">
        <v>340</v>
      </c>
      <c r="L22" s="74" t="s">
        <v>275</v>
      </c>
      <c r="M22" s="73" t="s">
        <v>341</v>
      </c>
      <c r="N22" s="74" t="s">
        <v>359</v>
      </c>
      <c r="O22" s="74"/>
      <c r="P22" s="74"/>
      <c r="Q22" s="74"/>
      <c r="R22" s="74"/>
      <c r="S22" s="74" t="s">
        <v>419</v>
      </c>
      <c r="T22" s="75" t="s">
        <v>762</v>
      </c>
      <c r="U22" s="75" t="s">
        <v>763</v>
      </c>
      <c r="V22" s="68"/>
      <c r="W22" s="68"/>
      <c r="X22" s="68"/>
      <c r="Y22" s="68"/>
      <c r="Z22" s="68"/>
      <c r="AA22" s="68"/>
    </row>
    <row r="23" spans="1:27" ht="38.25">
      <c r="A23" s="71">
        <v>4022</v>
      </c>
      <c r="B23" s="73" t="s">
        <v>312</v>
      </c>
      <c r="C23" s="73" t="s">
        <v>422</v>
      </c>
      <c r="D23" s="74" t="s">
        <v>275</v>
      </c>
      <c r="E23" s="74" t="s">
        <v>253</v>
      </c>
      <c r="F23" s="74" t="s">
        <v>213</v>
      </c>
      <c r="G23" s="73" t="s">
        <v>339</v>
      </c>
      <c r="H23" s="73" t="s">
        <v>406</v>
      </c>
      <c r="I23" s="74" t="s">
        <v>253</v>
      </c>
      <c r="J23" s="74" t="s">
        <v>213</v>
      </c>
      <c r="K23" s="73" t="s">
        <v>339</v>
      </c>
      <c r="L23" s="74" t="s">
        <v>275</v>
      </c>
      <c r="M23" s="73" t="s">
        <v>341</v>
      </c>
      <c r="N23" s="74" t="s">
        <v>359</v>
      </c>
      <c r="O23" s="74"/>
      <c r="P23" s="74"/>
      <c r="Q23" s="74"/>
      <c r="R23" s="74"/>
      <c r="S23" s="74" t="s">
        <v>419</v>
      </c>
      <c r="T23" s="75" t="s">
        <v>764</v>
      </c>
      <c r="U23" s="75" t="s">
        <v>765</v>
      </c>
      <c r="V23" s="68"/>
      <c r="W23" s="68"/>
      <c r="X23" s="68"/>
      <c r="Y23" s="68"/>
      <c r="Z23" s="68"/>
      <c r="AA23" s="68"/>
    </row>
    <row r="24" spans="1:27" ht="25.5">
      <c r="A24" s="71">
        <v>4023</v>
      </c>
      <c r="B24" s="73" t="s">
        <v>312</v>
      </c>
      <c r="C24" s="73" t="s">
        <v>422</v>
      </c>
      <c r="D24" s="74" t="s">
        <v>275</v>
      </c>
      <c r="E24" s="74" t="s">
        <v>253</v>
      </c>
      <c r="F24" s="74" t="s">
        <v>213</v>
      </c>
      <c r="G24" s="73" t="s">
        <v>340</v>
      </c>
      <c r="H24" s="73" t="s">
        <v>406</v>
      </c>
      <c r="I24" s="74" t="s">
        <v>253</v>
      </c>
      <c r="J24" s="74" t="s">
        <v>213</v>
      </c>
      <c r="K24" s="73" t="s">
        <v>340</v>
      </c>
      <c r="L24" s="74" t="s">
        <v>275</v>
      </c>
      <c r="M24" s="73" t="s">
        <v>341</v>
      </c>
      <c r="N24" s="74" t="s">
        <v>359</v>
      </c>
      <c r="O24" s="74"/>
      <c r="P24" s="74"/>
      <c r="Q24" s="74"/>
      <c r="R24" s="74"/>
      <c r="S24" s="74" t="s">
        <v>419</v>
      </c>
      <c r="T24" s="75" t="s">
        <v>766</v>
      </c>
      <c r="U24" s="75" t="s">
        <v>767</v>
      </c>
      <c r="V24" s="79"/>
      <c r="W24" s="79"/>
      <c r="X24" s="68"/>
      <c r="Y24" s="68"/>
      <c r="Z24" s="68"/>
      <c r="AA24" s="68"/>
    </row>
    <row r="25" spans="1:27" ht="51">
      <c r="A25" s="71">
        <v>4024</v>
      </c>
      <c r="B25" s="73" t="s">
        <v>312</v>
      </c>
      <c r="C25" s="73" t="s">
        <v>422</v>
      </c>
      <c r="D25" s="74" t="s">
        <v>275</v>
      </c>
      <c r="E25" s="74" t="s">
        <v>253</v>
      </c>
      <c r="F25" s="74" t="s">
        <v>211</v>
      </c>
      <c r="G25" s="73" t="s">
        <v>340</v>
      </c>
      <c r="H25" s="73" t="s">
        <v>406</v>
      </c>
      <c r="I25" s="74" t="s">
        <v>253</v>
      </c>
      <c r="J25" s="74" t="s">
        <v>211</v>
      </c>
      <c r="K25" s="73" t="s">
        <v>340</v>
      </c>
      <c r="L25" s="74" t="s">
        <v>275</v>
      </c>
      <c r="M25" s="73" t="s">
        <v>341</v>
      </c>
      <c r="N25" s="74" t="s">
        <v>359</v>
      </c>
      <c r="O25" s="74"/>
      <c r="P25" s="74"/>
      <c r="Q25" s="74"/>
      <c r="R25" s="74"/>
      <c r="S25" s="74" t="s">
        <v>419</v>
      </c>
      <c r="T25" s="75" t="s">
        <v>768</v>
      </c>
      <c r="U25" s="75" t="s">
        <v>769</v>
      </c>
      <c r="V25" s="68"/>
      <c r="W25" s="68"/>
      <c r="X25" s="68"/>
      <c r="Y25" s="68"/>
      <c r="Z25" s="68"/>
      <c r="AA25" s="68"/>
    </row>
    <row r="26" spans="1:27" ht="38.25">
      <c r="A26" s="71">
        <v>4025</v>
      </c>
      <c r="B26" s="73" t="s">
        <v>312</v>
      </c>
      <c r="C26" s="73" t="s">
        <v>422</v>
      </c>
      <c r="D26" s="74" t="s">
        <v>275</v>
      </c>
      <c r="E26" s="74" t="s">
        <v>253</v>
      </c>
      <c r="F26" s="74" t="s">
        <v>245</v>
      </c>
      <c r="G26" s="73" t="s">
        <v>340</v>
      </c>
      <c r="H26" s="73" t="s">
        <v>406</v>
      </c>
      <c r="I26" s="74" t="s">
        <v>253</v>
      </c>
      <c r="J26" s="74" t="s">
        <v>245</v>
      </c>
      <c r="K26" s="73" t="s">
        <v>340</v>
      </c>
      <c r="L26" s="74" t="s">
        <v>275</v>
      </c>
      <c r="M26" s="73" t="s">
        <v>341</v>
      </c>
      <c r="N26" s="74" t="s">
        <v>359</v>
      </c>
      <c r="O26" s="74"/>
      <c r="P26" s="74"/>
      <c r="Q26" s="74"/>
      <c r="R26" s="74"/>
      <c r="S26" s="74" t="s">
        <v>419</v>
      </c>
      <c r="T26" s="75" t="s">
        <v>770</v>
      </c>
      <c r="U26" s="75" t="s">
        <v>771</v>
      </c>
      <c r="V26" s="79"/>
      <c r="W26" s="68"/>
      <c r="X26" s="68"/>
      <c r="Y26" s="68"/>
      <c r="Z26" s="68"/>
      <c r="AA26" s="68"/>
    </row>
    <row r="27" spans="1:27" ht="25.5">
      <c r="A27" s="71">
        <v>4026</v>
      </c>
      <c r="B27" s="73" t="s">
        <v>312</v>
      </c>
      <c r="C27" s="73" t="s">
        <v>422</v>
      </c>
      <c r="D27" s="74" t="s">
        <v>275</v>
      </c>
      <c r="E27" s="74" t="s">
        <v>253</v>
      </c>
      <c r="F27" s="74" t="s">
        <v>187</v>
      </c>
      <c r="G27" s="73" t="s">
        <v>339</v>
      </c>
      <c r="H27" s="73" t="s">
        <v>406</v>
      </c>
      <c r="I27" s="74" t="s">
        <v>253</v>
      </c>
      <c r="J27" s="74" t="s">
        <v>187</v>
      </c>
      <c r="K27" s="73" t="s">
        <v>339</v>
      </c>
      <c r="L27" s="74" t="s">
        <v>275</v>
      </c>
      <c r="M27" s="73" t="s">
        <v>341</v>
      </c>
      <c r="N27" s="74" t="s">
        <v>359</v>
      </c>
      <c r="O27" s="74"/>
      <c r="P27" s="74"/>
      <c r="Q27" s="74"/>
      <c r="R27" s="74"/>
      <c r="S27" s="74" t="s">
        <v>419</v>
      </c>
      <c r="T27" s="75" t="s">
        <v>772</v>
      </c>
      <c r="U27" s="75" t="s">
        <v>773</v>
      </c>
      <c r="V27" s="68"/>
      <c r="W27" s="79"/>
      <c r="X27" s="68"/>
      <c r="Y27" s="68"/>
      <c r="Z27" s="68"/>
      <c r="AA27" s="68"/>
    </row>
    <row r="28" spans="1:27" ht="38.25">
      <c r="A28" s="71">
        <v>4027</v>
      </c>
      <c r="B28" s="73" t="s">
        <v>312</v>
      </c>
      <c r="C28" s="73" t="s">
        <v>422</v>
      </c>
      <c r="D28" s="74" t="s">
        <v>275</v>
      </c>
      <c r="E28" s="74" t="s">
        <v>253</v>
      </c>
      <c r="F28" s="74" t="s">
        <v>177</v>
      </c>
      <c r="G28" s="73" t="s">
        <v>339</v>
      </c>
      <c r="H28" s="73" t="s">
        <v>406</v>
      </c>
      <c r="I28" s="74" t="s">
        <v>253</v>
      </c>
      <c r="J28" s="74" t="s">
        <v>177</v>
      </c>
      <c r="K28" s="73" t="s">
        <v>339</v>
      </c>
      <c r="L28" s="74" t="s">
        <v>275</v>
      </c>
      <c r="M28" s="73" t="s">
        <v>341</v>
      </c>
      <c r="N28" s="74" t="s">
        <v>359</v>
      </c>
      <c r="O28" s="74"/>
      <c r="P28" s="74"/>
      <c r="Q28" s="74"/>
      <c r="R28" s="74"/>
      <c r="S28" s="74" t="s">
        <v>419</v>
      </c>
      <c r="T28" s="75" t="s">
        <v>774</v>
      </c>
      <c r="U28" s="75" t="s">
        <v>775</v>
      </c>
      <c r="V28" s="79"/>
      <c r="W28" s="79"/>
      <c r="X28" s="68"/>
      <c r="Y28" s="68"/>
      <c r="Z28" s="68"/>
      <c r="AA28" s="68"/>
    </row>
    <row r="29" spans="1:27" ht="89.25">
      <c r="A29" s="71">
        <v>4028</v>
      </c>
      <c r="B29" s="73" t="s">
        <v>588</v>
      </c>
      <c r="C29" s="73" t="s">
        <v>280</v>
      </c>
      <c r="D29" s="74" t="s">
        <v>182</v>
      </c>
      <c r="E29" s="74"/>
      <c r="F29" s="74"/>
      <c r="G29" s="73" t="s">
        <v>589</v>
      </c>
      <c r="H29" s="73" t="s">
        <v>407</v>
      </c>
      <c r="I29" s="74"/>
      <c r="J29" s="74"/>
      <c r="K29" s="73" t="s">
        <v>408</v>
      </c>
      <c r="L29" s="74" t="s">
        <v>182</v>
      </c>
      <c r="M29" s="73" t="s">
        <v>124</v>
      </c>
      <c r="N29" s="74" t="s">
        <v>539</v>
      </c>
      <c r="O29" s="74"/>
      <c r="P29" s="74"/>
      <c r="Q29" s="74"/>
      <c r="R29" s="74"/>
      <c r="S29" s="74" t="s">
        <v>419</v>
      </c>
      <c r="T29" s="75" t="s">
        <v>776</v>
      </c>
      <c r="U29" s="75" t="s">
        <v>777</v>
      </c>
      <c r="V29" s="68"/>
      <c r="W29" s="68"/>
      <c r="X29" s="68"/>
      <c r="Y29" s="68"/>
      <c r="Z29" s="68"/>
      <c r="AA29" s="68"/>
    </row>
    <row r="30" spans="1:27" ht="51">
      <c r="A30" s="71">
        <v>4029</v>
      </c>
      <c r="B30" s="73" t="s">
        <v>588</v>
      </c>
      <c r="C30" s="73" t="s">
        <v>280</v>
      </c>
      <c r="D30" s="74" t="s">
        <v>590</v>
      </c>
      <c r="E30" s="74" t="s">
        <v>591</v>
      </c>
      <c r="F30" s="74" t="s">
        <v>298</v>
      </c>
      <c r="G30" s="73" t="s">
        <v>589</v>
      </c>
      <c r="H30" s="73" t="s">
        <v>407</v>
      </c>
      <c r="I30" s="74" t="s">
        <v>591</v>
      </c>
      <c r="J30" s="74" t="s">
        <v>298</v>
      </c>
      <c r="K30" s="73" t="s">
        <v>408</v>
      </c>
      <c r="L30" s="74" t="s">
        <v>590</v>
      </c>
      <c r="M30" s="73" t="s">
        <v>124</v>
      </c>
      <c r="N30" s="74" t="s">
        <v>539</v>
      </c>
      <c r="O30" s="74"/>
      <c r="P30" s="74"/>
      <c r="Q30" s="74"/>
      <c r="R30" s="74"/>
      <c r="S30" s="74" t="s">
        <v>419</v>
      </c>
      <c r="T30" s="75" t="s">
        <v>778</v>
      </c>
      <c r="U30" s="75" t="s">
        <v>779</v>
      </c>
      <c r="V30" s="68"/>
      <c r="W30" s="68"/>
      <c r="X30" s="68"/>
      <c r="Y30" s="68"/>
      <c r="Z30" s="68"/>
      <c r="AA30" s="68"/>
    </row>
    <row r="31" spans="1:27" ht="51">
      <c r="A31" s="71">
        <v>4030</v>
      </c>
      <c r="B31" s="73" t="s">
        <v>588</v>
      </c>
      <c r="C31" s="73" t="s">
        <v>280</v>
      </c>
      <c r="D31" s="74" t="s">
        <v>590</v>
      </c>
      <c r="E31" s="74" t="s">
        <v>591</v>
      </c>
      <c r="F31" s="74" t="s">
        <v>178</v>
      </c>
      <c r="G31" s="73" t="s">
        <v>589</v>
      </c>
      <c r="H31" s="73" t="s">
        <v>407</v>
      </c>
      <c r="I31" s="74" t="s">
        <v>591</v>
      </c>
      <c r="J31" s="74" t="s">
        <v>178</v>
      </c>
      <c r="K31" s="73" t="s">
        <v>408</v>
      </c>
      <c r="L31" s="74" t="s">
        <v>590</v>
      </c>
      <c r="M31" s="73" t="s">
        <v>124</v>
      </c>
      <c r="N31" s="74" t="s">
        <v>539</v>
      </c>
      <c r="O31" s="74"/>
      <c r="P31" s="74"/>
      <c r="Q31" s="74"/>
      <c r="R31" s="74"/>
      <c r="S31" s="74" t="s">
        <v>419</v>
      </c>
      <c r="T31" s="75" t="s">
        <v>778</v>
      </c>
      <c r="U31" s="75" t="s">
        <v>779</v>
      </c>
      <c r="V31" s="68"/>
      <c r="W31" s="68"/>
      <c r="X31" s="68"/>
      <c r="Y31" s="68"/>
      <c r="Z31" s="68"/>
      <c r="AA31" s="68"/>
    </row>
    <row r="32" spans="1:27" ht="25.5">
      <c r="A32" s="71">
        <v>4031</v>
      </c>
      <c r="B32" s="73" t="s">
        <v>588</v>
      </c>
      <c r="C32" s="73" t="s">
        <v>280</v>
      </c>
      <c r="D32" s="74" t="s">
        <v>592</v>
      </c>
      <c r="E32" s="74" t="s">
        <v>593</v>
      </c>
      <c r="F32" s="74" t="s">
        <v>259</v>
      </c>
      <c r="G32" s="73" t="s">
        <v>589</v>
      </c>
      <c r="H32" s="73" t="s">
        <v>407</v>
      </c>
      <c r="I32" s="74" t="s">
        <v>593</v>
      </c>
      <c r="J32" s="74" t="s">
        <v>259</v>
      </c>
      <c r="K32" s="73" t="s">
        <v>408</v>
      </c>
      <c r="L32" s="74" t="s">
        <v>592</v>
      </c>
      <c r="M32" s="73" t="s">
        <v>124</v>
      </c>
      <c r="N32" s="74" t="s">
        <v>539</v>
      </c>
      <c r="O32" s="74"/>
      <c r="P32" s="74"/>
      <c r="Q32" s="74"/>
      <c r="R32" s="74"/>
      <c r="S32" s="74" t="s">
        <v>419</v>
      </c>
      <c r="T32" s="75" t="s">
        <v>780</v>
      </c>
      <c r="U32" s="75" t="s">
        <v>781</v>
      </c>
      <c r="V32" s="68"/>
      <c r="W32" s="68"/>
      <c r="X32" s="68"/>
      <c r="Y32" s="68"/>
      <c r="Z32" s="68"/>
      <c r="AA32" s="68"/>
    </row>
    <row r="33" spans="1:27" ht="38.25">
      <c r="A33" s="71">
        <v>4032</v>
      </c>
      <c r="B33" s="73" t="s">
        <v>588</v>
      </c>
      <c r="C33" s="73" t="s">
        <v>280</v>
      </c>
      <c r="D33" s="74" t="s">
        <v>592</v>
      </c>
      <c r="E33" s="74" t="s">
        <v>593</v>
      </c>
      <c r="F33" s="74" t="s">
        <v>171</v>
      </c>
      <c r="G33" s="73" t="s">
        <v>589</v>
      </c>
      <c r="H33" s="73" t="s">
        <v>407</v>
      </c>
      <c r="I33" s="74" t="s">
        <v>593</v>
      </c>
      <c r="J33" s="74" t="s">
        <v>171</v>
      </c>
      <c r="K33" s="73" t="s">
        <v>408</v>
      </c>
      <c r="L33" s="74" t="s">
        <v>592</v>
      </c>
      <c r="M33" s="73" t="s">
        <v>124</v>
      </c>
      <c r="N33" s="74" t="s">
        <v>539</v>
      </c>
      <c r="O33" s="74"/>
      <c r="P33" s="74"/>
      <c r="Q33" s="74"/>
      <c r="R33" s="74"/>
      <c r="S33" s="74" t="s">
        <v>419</v>
      </c>
      <c r="T33" s="75" t="s">
        <v>782</v>
      </c>
      <c r="U33" s="75" t="s">
        <v>783</v>
      </c>
      <c r="V33" s="68"/>
      <c r="W33" s="68"/>
      <c r="X33" s="68"/>
      <c r="Y33" s="68"/>
      <c r="Z33" s="68"/>
      <c r="AA33" s="68"/>
    </row>
    <row r="34" spans="1:27" ht="38.25">
      <c r="A34" s="71">
        <v>4033</v>
      </c>
      <c r="B34" s="73" t="s">
        <v>300</v>
      </c>
      <c r="C34" s="73" t="s">
        <v>265</v>
      </c>
      <c r="D34" s="74" t="s">
        <v>216</v>
      </c>
      <c r="E34" s="74" t="s">
        <v>215</v>
      </c>
      <c r="F34" s="74" t="s">
        <v>196</v>
      </c>
      <c r="G34" s="73" t="s">
        <v>594</v>
      </c>
      <c r="H34" s="73" t="s">
        <v>406</v>
      </c>
      <c r="I34" s="74" t="s">
        <v>215</v>
      </c>
      <c r="J34" s="74" t="s">
        <v>196</v>
      </c>
      <c r="K34" s="73" t="s">
        <v>409</v>
      </c>
      <c r="L34" s="74" t="s">
        <v>216</v>
      </c>
      <c r="M34" s="73" t="s">
        <v>341</v>
      </c>
      <c r="N34" s="74" t="s">
        <v>359</v>
      </c>
      <c r="O34" s="74"/>
      <c r="P34" s="74"/>
      <c r="Q34" s="74"/>
      <c r="R34" s="74"/>
      <c r="S34" s="74" t="s">
        <v>419</v>
      </c>
      <c r="T34" s="75" t="s">
        <v>784</v>
      </c>
      <c r="U34" s="75" t="s">
        <v>785</v>
      </c>
      <c r="V34" s="68"/>
      <c r="W34" s="68"/>
      <c r="X34" s="68"/>
      <c r="Y34" s="68"/>
      <c r="Z34" s="68"/>
      <c r="AA34" s="68"/>
    </row>
    <row r="35" spans="1:27" ht="25.5">
      <c r="A35" s="71">
        <v>4034</v>
      </c>
      <c r="B35" s="73" t="s">
        <v>595</v>
      </c>
      <c r="C35" s="73" t="s">
        <v>563</v>
      </c>
      <c r="D35" s="74" t="s">
        <v>596</v>
      </c>
      <c r="E35" s="74" t="s">
        <v>560</v>
      </c>
      <c r="F35" s="74" t="s">
        <v>176</v>
      </c>
      <c r="G35" s="73" t="s">
        <v>589</v>
      </c>
      <c r="H35" s="73" t="s">
        <v>407</v>
      </c>
      <c r="I35" s="74" t="s">
        <v>560</v>
      </c>
      <c r="J35" s="74" t="s">
        <v>176</v>
      </c>
      <c r="K35" s="73" t="s">
        <v>408</v>
      </c>
      <c r="L35" s="74" t="s">
        <v>596</v>
      </c>
      <c r="M35" s="73" t="s">
        <v>356</v>
      </c>
      <c r="N35" s="74" t="s">
        <v>540</v>
      </c>
      <c r="O35" s="74"/>
      <c r="P35" s="74"/>
      <c r="Q35" s="74"/>
      <c r="R35" s="74"/>
      <c r="S35" s="74" t="s">
        <v>419</v>
      </c>
      <c r="T35" s="75" t="s">
        <v>786</v>
      </c>
      <c r="U35" s="75" t="s">
        <v>787</v>
      </c>
      <c r="V35" s="68"/>
      <c r="W35" s="68"/>
      <c r="X35" s="68"/>
      <c r="Y35" s="68"/>
      <c r="Z35" s="68"/>
      <c r="AA35" s="68"/>
    </row>
    <row r="36" spans="1:27" ht="38.25">
      <c r="A36" s="71">
        <v>4035</v>
      </c>
      <c r="B36" s="73" t="s">
        <v>595</v>
      </c>
      <c r="C36" s="73" t="s">
        <v>563</v>
      </c>
      <c r="D36" s="74" t="s">
        <v>596</v>
      </c>
      <c r="E36" s="74" t="s">
        <v>229</v>
      </c>
      <c r="F36" s="74" t="s">
        <v>243</v>
      </c>
      <c r="G36" s="73" t="s">
        <v>589</v>
      </c>
      <c r="H36" s="73" t="s">
        <v>407</v>
      </c>
      <c r="I36" s="74" t="s">
        <v>229</v>
      </c>
      <c r="J36" s="74" t="s">
        <v>243</v>
      </c>
      <c r="K36" s="73" t="s">
        <v>408</v>
      </c>
      <c r="L36" s="74" t="s">
        <v>596</v>
      </c>
      <c r="M36" s="73" t="s">
        <v>356</v>
      </c>
      <c r="N36" s="74" t="s">
        <v>540</v>
      </c>
      <c r="O36" s="74"/>
      <c r="P36" s="74"/>
      <c r="Q36" s="74"/>
      <c r="R36" s="74"/>
      <c r="S36" s="74" t="s">
        <v>419</v>
      </c>
      <c r="T36" s="75" t="s">
        <v>0</v>
      </c>
      <c r="U36" s="75" t="s">
        <v>787</v>
      </c>
      <c r="V36" s="68"/>
      <c r="W36" s="68"/>
      <c r="X36" s="68"/>
      <c r="Y36" s="68"/>
      <c r="Z36" s="68"/>
      <c r="AA36" s="68"/>
    </row>
    <row r="37" spans="1:27" ht="89.25">
      <c r="A37" s="71">
        <v>4036</v>
      </c>
      <c r="B37" s="73" t="s">
        <v>595</v>
      </c>
      <c r="C37" s="73" t="s">
        <v>563</v>
      </c>
      <c r="D37" s="74" t="s">
        <v>596</v>
      </c>
      <c r="E37" s="74" t="s">
        <v>229</v>
      </c>
      <c r="F37" s="74" t="s">
        <v>254</v>
      </c>
      <c r="G37" s="73" t="s">
        <v>589</v>
      </c>
      <c r="H37" s="73" t="s">
        <v>407</v>
      </c>
      <c r="I37" s="74" t="s">
        <v>229</v>
      </c>
      <c r="J37" s="74" t="s">
        <v>254</v>
      </c>
      <c r="K37" s="73" t="s">
        <v>408</v>
      </c>
      <c r="L37" s="74" t="s">
        <v>596</v>
      </c>
      <c r="M37" s="73" t="s">
        <v>356</v>
      </c>
      <c r="N37" s="74" t="s">
        <v>540</v>
      </c>
      <c r="O37" s="74"/>
      <c r="P37" s="74"/>
      <c r="Q37" s="74"/>
      <c r="R37" s="74"/>
      <c r="S37" s="74" t="s">
        <v>419</v>
      </c>
      <c r="T37" s="75" t="s">
        <v>1</v>
      </c>
      <c r="U37" s="75" t="s">
        <v>2</v>
      </c>
      <c r="V37" s="68"/>
      <c r="W37" s="68"/>
      <c r="X37" s="68"/>
      <c r="Y37" s="68"/>
      <c r="Z37" s="68"/>
      <c r="AA37" s="68"/>
    </row>
    <row r="38" spans="1:27" ht="178.5">
      <c r="A38" s="71">
        <v>4037</v>
      </c>
      <c r="B38" s="73" t="s">
        <v>595</v>
      </c>
      <c r="C38" s="73" t="s">
        <v>563</v>
      </c>
      <c r="D38" s="74" t="s">
        <v>597</v>
      </c>
      <c r="E38" s="74" t="s">
        <v>229</v>
      </c>
      <c r="F38" s="74" t="s">
        <v>200</v>
      </c>
      <c r="G38" s="73" t="s">
        <v>589</v>
      </c>
      <c r="H38" s="73" t="s">
        <v>407</v>
      </c>
      <c r="I38" s="74" t="s">
        <v>229</v>
      </c>
      <c r="J38" s="74" t="s">
        <v>200</v>
      </c>
      <c r="K38" s="73" t="s">
        <v>408</v>
      </c>
      <c r="L38" s="74" t="s">
        <v>597</v>
      </c>
      <c r="M38" s="73" t="s">
        <v>356</v>
      </c>
      <c r="N38" s="74" t="s">
        <v>540</v>
      </c>
      <c r="O38" s="74"/>
      <c r="P38" s="74"/>
      <c r="Q38" s="74"/>
      <c r="R38" s="74"/>
      <c r="S38" s="74" t="s">
        <v>419</v>
      </c>
      <c r="T38" s="82" t="s">
        <v>3</v>
      </c>
      <c r="U38" s="75" t="s">
        <v>240</v>
      </c>
      <c r="V38" s="68"/>
      <c r="W38" s="68"/>
      <c r="X38" s="68"/>
      <c r="Y38" s="68"/>
      <c r="Z38" s="68"/>
      <c r="AA38" s="68"/>
    </row>
    <row r="39" spans="1:27" ht="165.75">
      <c r="A39" s="71">
        <v>4038</v>
      </c>
      <c r="B39" s="73" t="s">
        <v>595</v>
      </c>
      <c r="C39" s="73" t="s">
        <v>563</v>
      </c>
      <c r="D39" s="74" t="s">
        <v>597</v>
      </c>
      <c r="E39" s="74" t="s">
        <v>229</v>
      </c>
      <c r="F39" s="74" t="s">
        <v>213</v>
      </c>
      <c r="G39" s="73" t="s">
        <v>589</v>
      </c>
      <c r="H39" s="73" t="s">
        <v>407</v>
      </c>
      <c r="I39" s="74" t="s">
        <v>229</v>
      </c>
      <c r="J39" s="74" t="s">
        <v>213</v>
      </c>
      <c r="K39" s="73" t="s">
        <v>408</v>
      </c>
      <c r="L39" s="74" t="s">
        <v>597</v>
      </c>
      <c r="M39" s="73" t="s">
        <v>356</v>
      </c>
      <c r="N39" s="74" t="s">
        <v>540</v>
      </c>
      <c r="O39" s="74"/>
      <c r="P39" s="74"/>
      <c r="Q39" s="74"/>
      <c r="R39" s="74"/>
      <c r="S39" s="74" t="s">
        <v>419</v>
      </c>
      <c r="T39" s="82" t="s">
        <v>4</v>
      </c>
      <c r="U39" s="75" t="s">
        <v>5</v>
      </c>
      <c r="V39" s="68"/>
      <c r="W39" s="79"/>
      <c r="X39" s="68"/>
      <c r="Y39" s="68"/>
      <c r="Z39" s="68"/>
      <c r="AA39" s="68"/>
    </row>
    <row r="40" spans="1:27" ht="114.75">
      <c r="A40" s="71">
        <v>4039</v>
      </c>
      <c r="B40" s="73" t="s">
        <v>595</v>
      </c>
      <c r="C40" s="73" t="s">
        <v>563</v>
      </c>
      <c r="D40" s="74" t="s">
        <v>598</v>
      </c>
      <c r="E40" s="74" t="s">
        <v>403</v>
      </c>
      <c r="F40" s="74" t="s">
        <v>241</v>
      </c>
      <c r="G40" s="73" t="s">
        <v>589</v>
      </c>
      <c r="H40" s="73" t="s">
        <v>407</v>
      </c>
      <c r="I40" s="74" t="s">
        <v>403</v>
      </c>
      <c r="J40" s="74" t="s">
        <v>241</v>
      </c>
      <c r="K40" s="73" t="s">
        <v>408</v>
      </c>
      <c r="L40" s="74" t="s">
        <v>598</v>
      </c>
      <c r="M40" s="73" t="s">
        <v>366</v>
      </c>
      <c r="N40" s="74" t="s">
        <v>117</v>
      </c>
      <c r="O40" s="74"/>
      <c r="P40" s="74"/>
      <c r="Q40" s="74"/>
      <c r="R40" s="74"/>
      <c r="S40" s="74" t="s">
        <v>419</v>
      </c>
      <c r="T40" s="82" t="s">
        <v>6</v>
      </c>
      <c r="U40" s="82" t="s">
        <v>7</v>
      </c>
      <c r="V40" s="79"/>
      <c r="W40" s="79"/>
      <c r="X40" s="68"/>
      <c r="Y40" s="68"/>
      <c r="Z40" s="68"/>
      <c r="AA40" s="68"/>
    </row>
    <row r="41" spans="1:27" ht="280.5">
      <c r="A41" s="71">
        <v>4040</v>
      </c>
      <c r="B41" s="73" t="s">
        <v>595</v>
      </c>
      <c r="C41" s="73" t="s">
        <v>563</v>
      </c>
      <c r="D41" s="74" t="s">
        <v>598</v>
      </c>
      <c r="E41" s="74" t="s">
        <v>403</v>
      </c>
      <c r="F41" s="74" t="s">
        <v>241</v>
      </c>
      <c r="G41" s="73" t="s">
        <v>589</v>
      </c>
      <c r="H41" s="73" t="s">
        <v>407</v>
      </c>
      <c r="I41" s="74" t="s">
        <v>403</v>
      </c>
      <c r="J41" s="74" t="s">
        <v>241</v>
      </c>
      <c r="K41" s="73" t="s">
        <v>408</v>
      </c>
      <c r="L41" s="74" t="s">
        <v>598</v>
      </c>
      <c r="M41" s="73" t="s">
        <v>366</v>
      </c>
      <c r="N41" s="74" t="s">
        <v>117</v>
      </c>
      <c r="O41" s="74"/>
      <c r="P41" s="74"/>
      <c r="Q41" s="74"/>
      <c r="R41" s="74"/>
      <c r="S41" s="74" t="s">
        <v>419</v>
      </c>
      <c r="T41" s="82" t="s">
        <v>8</v>
      </c>
      <c r="U41" s="82" t="s">
        <v>9</v>
      </c>
      <c r="V41" s="79"/>
      <c r="W41" s="79"/>
      <c r="X41" s="68"/>
      <c r="Y41" s="68"/>
      <c r="Z41" s="68"/>
      <c r="AA41" s="68"/>
    </row>
    <row r="42" spans="1:27" ht="76.5">
      <c r="A42" s="71">
        <v>4041</v>
      </c>
      <c r="B42" s="73" t="s">
        <v>595</v>
      </c>
      <c r="C42" s="73" t="s">
        <v>563</v>
      </c>
      <c r="D42" s="74" t="s">
        <v>599</v>
      </c>
      <c r="E42" s="74" t="s">
        <v>600</v>
      </c>
      <c r="F42" s="74" t="s">
        <v>174</v>
      </c>
      <c r="G42" s="73" t="s">
        <v>589</v>
      </c>
      <c r="H42" s="73" t="s">
        <v>407</v>
      </c>
      <c r="I42" s="74" t="s">
        <v>600</v>
      </c>
      <c r="J42" s="74" t="s">
        <v>174</v>
      </c>
      <c r="K42" s="73" t="s">
        <v>408</v>
      </c>
      <c r="L42" s="74" t="s">
        <v>599</v>
      </c>
      <c r="M42" s="73" t="s">
        <v>366</v>
      </c>
      <c r="N42" s="74" t="s">
        <v>117</v>
      </c>
      <c r="O42" s="74"/>
      <c r="P42" s="74"/>
      <c r="Q42" s="74"/>
      <c r="R42" s="74"/>
      <c r="S42" s="74" t="s">
        <v>419</v>
      </c>
      <c r="T42" s="75" t="s">
        <v>10</v>
      </c>
      <c r="U42" s="75" t="s">
        <v>11</v>
      </c>
      <c r="V42" s="79"/>
      <c r="W42" s="79"/>
      <c r="X42" s="68"/>
      <c r="Y42" s="68"/>
      <c r="Z42" s="68"/>
      <c r="AA42" s="68"/>
    </row>
    <row r="43" spans="1:27" ht="127.5">
      <c r="A43" s="71">
        <v>4042</v>
      </c>
      <c r="B43" s="73" t="s">
        <v>595</v>
      </c>
      <c r="C43" s="73" t="s">
        <v>563</v>
      </c>
      <c r="D43" s="74" t="s">
        <v>601</v>
      </c>
      <c r="E43" s="74" t="s">
        <v>561</v>
      </c>
      <c r="F43" s="74" t="s">
        <v>243</v>
      </c>
      <c r="G43" s="73" t="s">
        <v>589</v>
      </c>
      <c r="H43" s="73" t="s">
        <v>407</v>
      </c>
      <c r="I43" s="74" t="s">
        <v>561</v>
      </c>
      <c r="J43" s="74" t="s">
        <v>243</v>
      </c>
      <c r="K43" s="73" t="s">
        <v>408</v>
      </c>
      <c r="L43" s="74" t="s">
        <v>601</v>
      </c>
      <c r="M43" s="73" t="s">
        <v>341</v>
      </c>
      <c r="N43" s="74" t="s">
        <v>553</v>
      </c>
      <c r="O43" s="74"/>
      <c r="P43" s="74"/>
      <c r="Q43" s="74"/>
      <c r="R43" s="74"/>
      <c r="S43" s="74" t="s">
        <v>419</v>
      </c>
      <c r="T43" s="82" t="s">
        <v>12</v>
      </c>
      <c r="U43" s="75" t="s">
        <v>13</v>
      </c>
      <c r="V43" s="79"/>
      <c r="W43" s="79"/>
      <c r="X43" s="68"/>
      <c r="Y43" s="68"/>
      <c r="Z43" s="68"/>
      <c r="AA43" s="68"/>
    </row>
    <row r="44" spans="1:27" ht="25.5">
      <c r="A44" s="71">
        <v>4043</v>
      </c>
      <c r="B44" s="73" t="s">
        <v>267</v>
      </c>
      <c r="C44" s="73" t="s">
        <v>602</v>
      </c>
      <c r="D44" s="74" t="s">
        <v>603</v>
      </c>
      <c r="E44" s="74" t="s">
        <v>204</v>
      </c>
      <c r="F44" s="74" t="s">
        <v>200</v>
      </c>
      <c r="G44" s="73" t="s">
        <v>340</v>
      </c>
      <c r="H44" s="73" t="s">
        <v>406</v>
      </c>
      <c r="I44" s="74" t="s">
        <v>204</v>
      </c>
      <c r="J44" s="74" t="s">
        <v>200</v>
      </c>
      <c r="K44" s="73" t="s">
        <v>340</v>
      </c>
      <c r="L44" s="74" t="s">
        <v>603</v>
      </c>
      <c r="M44" s="73" t="s">
        <v>341</v>
      </c>
      <c r="N44" s="74" t="s">
        <v>221</v>
      </c>
      <c r="O44" s="74"/>
      <c r="P44" s="74"/>
      <c r="Q44" s="74"/>
      <c r="R44" s="74"/>
      <c r="S44" s="74" t="s">
        <v>419</v>
      </c>
      <c r="T44" s="75" t="s">
        <v>14</v>
      </c>
      <c r="U44" s="75" t="s">
        <v>15</v>
      </c>
      <c r="V44" s="68"/>
      <c r="W44" s="79"/>
      <c r="X44" s="68"/>
      <c r="Y44" s="68"/>
      <c r="Z44" s="68"/>
      <c r="AA44" s="68"/>
    </row>
    <row r="45" spans="1:27" ht="178.5">
      <c r="A45" s="71">
        <v>4044</v>
      </c>
      <c r="B45" s="73" t="s">
        <v>267</v>
      </c>
      <c r="C45" s="73" t="s">
        <v>602</v>
      </c>
      <c r="D45" s="74" t="s">
        <v>205</v>
      </c>
      <c r="E45" s="74" t="s">
        <v>252</v>
      </c>
      <c r="F45" s="74" t="s">
        <v>239</v>
      </c>
      <c r="G45" s="73" t="s">
        <v>339</v>
      </c>
      <c r="H45" s="73" t="s">
        <v>406</v>
      </c>
      <c r="I45" s="74" t="s">
        <v>252</v>
      </c>
      <c r="J45" s="74" t="s">
        <v>239</v>
      </c>
      <c r="K45" s="73" t="s">
        <v>339</v>
      </c>
      <c r="L45" s="74" t="s">
        <v>205</v>
      </c>
      <c r="M45" s="73" t="s">
        <v>356</v>
      </c>
      <c r="N45" s="74" t="s">
        <v>540</v>
      </c>
      <c r="O45" s="74"/>
      <c r="P45" s="74"/>
      <c r="Q45" s="74"/>
      <c r="R45" s="74"/>
      <c r="S45" s="74" t="s">
        <v>419</v>
      </c>
      <c r="T45" s="82" t="s">
        <v>16</v>
      </c>
      <c r="U45" s="75" t="s">
        <v>15</v>
      </c>
      <c r="V45" s="68"/>
      <c r="W45" s="79"/>
      <c r="X45" s="68"/>
      <c r="Y45" s="68"/>
      <c r="Z45" s="68"/>
      <c r="AA45" s="68"/>
    </row>
    <row r="46" spans="1:27" ht="38.25">
      <c r="A46" s="71">
        <v>4045</v>
      </c>
      <c r="B46" s="73" t="s">
        <v>267</v>
      </c>
      <c r="C46" s="73" t="s">
        <v>602</v>
      </c>
      <c r="D46" s="74" t="s">
        <v>207</v>
      </c>
      <c r="E46" s="74" t="s">
        <v>251</v>
      </c>
      <c r="F46" s="74" t="s">
        <v>206</v>
      </c>
      <c r="G46" s="73" t="s">
        <v>340</v>
      </c>
      <c r="H46" s="73" t="s">
        <v>406</v>
      </c>
      <c r="I46" s="74" t="s">
        <v>251</v>
      </c>
      <c r="J46" s="74" t="s">
        <v>206</v>
      </c>
      <c r="K46" s="73" t="s">
        <v>340</v>
      </c>
      <c r="L46" s="74" t="s">
        <v>207</v>
      </c>
      <c r="M46" s="73" t="s">
        <v>356</v>
      </c>
      <c r="N46" s="74" t="s">
        <v>540</v>
      </c>
      <c r="O46" s="74"/>
      <c r="P46" s="74"/>
      <c r="Q46" s="74"/>
      <c r="R46" s="74"/>
      <c r="S46" s="74" t="s">
        <v>419</v>
      </c>
      <c r="T46" s="75" t="s">
        <v>17</v>
      </c>
      <c r="U46" s="75" t="s">
        <v>15</v>
      </c>
      <c r="V46" s="79"/>
      <c r="W46" s="79"/>
      <c r="X46" s="68"/>
      <c r="Y46" s="68"/>
      <c r="Z46" s="68"/>
      <c r="AA46" s="68"/>
    </row>
    <row r="47" spans="1:27" ht="153">
      <c r="A47" s="71">
        <v>4046</v>
      </c>
      <c r="B47" s="73" t="s">
        <v>267</v>
      </c>
      <c r="C47" s="73" t="s">
        <v>602</v>
      </c>
      <c r="D47" s="74" t="s">
        <v>604</v>
      </c>
      <c r="E47" s="74" t="s">
        <v>251</v>
      </c>
      <c r="F47" s="74" t="s">
        <v>241</v>
      </c>
      <c r="G47" s="73" t="s">
        <v>339</v>
      </c>
      <c r="H47" s="73" t="s">
        <v>406</v>
      </c>
      <c r="I47" s="74" t="s">
        <v>251</v>
      </c>
      <c r="J47" s="74" t="s">
        <v>241</v>
      </c>
      <c r="K47" s="73" t="s">
        <v>339</v>
      </c>
      <c r="L47" s="74" t="s">
        <v>604</v>
      </c>
      <c r="M47" s="73" t="s">
        <v>356</v>
      </c>
      <c r="N47" s="74" t="s">
        <v>540</v>
      </c>
      <c r="O47" s="74"/>
      <c r="P47" s="74"/>
      <c r="Q47" s="74"/>
      <c r="R47" s="74"/>
      <c r="S47" s="74" t="s">
        <v>419</v>
      </c>
      <c r="T47" s="82" t="s">
        <v>18</v>
      </c>
      <c r="U47" s="75" t="s">
        <v>19</v>
      </c>
      <c r="V47" s="79"/>
      <c r="W47" s="79"/>
      <c r="X47" s="68"/>
      <c r="Y47" s="68"/>
      <c r="Z47" s="68"/>
      <c r="AA47" s="68"/>
    </row>
    <row r="48" spans="1:27" ht="25.5">
      <c r="A48" s="71">
        <v>4047</v>
      </c>
      <c r="B48" s="73" t="s">
        <v>267</v>
      </c>
      <c r="C48" s="73" t="s">
        <v>602</v>
      </c>
      <c r="D48" s="74" t="s">
        <v>207</v>
      </c>
      <c r="E48" s="74" t="s">
        <v>251</v>
      </c>
      <c r="F48" s="74" t="s">
        <v>605</v>
      </c>
      <c r="G48" s="73" t="s">
        <v>340</v>
      </c>
      <c r="H48" s="73" t="s">
        <v>406</v>
      </c>
      <c r="I48" s="74" t="s">
        <v>251</v>
      </c>
      <c r="J48" s="74" t="s">
        <v>605</v>
      </c>
      <c r="K48" s="73" t="s">
        <v>340</v>
      </c>
      <c r="L48" s="74" t="s">
        <v>207</v>
      </c>
      <c r="M48" s="73" t="s">
        <v>356</v>
      </c>
      <c r="N48" s="74" t="s">
        <v>540</v>
      </c>
      <c r="O48" s="74"/>
      <c r="P48" s="74"/>
      <c r="Q48" s="74"/>
      <c r="R48" s="74"/>
      <c r="S48" s="74" t="s">
        <v>419</v>
      </c>
      <c r="T48" s="75" t="s">
        <v>20</v>
      </c>
      <c r="U48" s="75" t="s">
        <v>21</v>
      </c>
      <c r="V48" s="79"/>
      <c r="W48" s="79"/>
      <c r="X48" s="68"/>
      <c r="Y48" s="68"/>
      <c r="Z48" s="68"/>
      <c r="AA48" s="68"/>
    </row>
    <row r="49" spans="1:27" ht="38.25">
      <c r="A49" s="71">
        <v>4048</v>
      </c>
      <c r="B49" s="73" t="s">
        <v>267</v>
      </c>
      <c r="C49" s="73" t="s">
        <v>602</v>
      </c>
      <c r="D49" s="74" t="s">
        <v>207</v>
      </c>
      <c r="E49" s="74" t="s">
        <v>560</v>
      </c>
      <c r="F49" s="74" t="s">
        <v>606</v>
      </c>
      <c r="G49" s="73" t="s">
        <v>340</v>
      </c>
      <c r="H49" s="73" t="s">
        <v>406</v>
      </c>
      <c r="I49" s="74" t="s">
        <v>560</v>
      </c>
      <c r="J49" s="74" t="s">
        <v>606</v>
      </c>
      <c r="K49" s="73" t="s">
        <v>340</v>
      </c>
      <c r="L49" s="74" t="s">
        <v>207</v>
      </c>
      <c r="M49" s="73" t="s">
        <v>356</v>
      </c>
      <c r="N49" s="74" t="s">
        <v>540</v>
      </c>
      <c r="O49" s="74"/>
      <c r="P49" s="74"/>
      <c r="Q49" s="74"/>
      <c r="R49" s="74"/>
      <c r="S49" s="74" t="s">
        <v>419</v>
      </c>
      <c r="T49" s="75" t="s">
        <v>22</v>
      </c>
      <c r="U49" s="75" t="s">
        <v>15</v>
      </c>
      <c r="V49" s="79"/>
      <c r="W49" s="79"/>
      <c r="X49" s="68"/>
      <c r="Y49" s="68"/>
      <c r="Z49" s="68"/>
      <c r="AA49" s="68"/>
    </row>
    <row r="50" spans="1:27" ht="140.25">
      <c r="A50" s="71">
        <v>4049</v>
      </c>
      <c r="B50" s="73" t="s">
        <v>267</v>
      </c>
      <c r="C50" s="73" t="s">
        <v>602</v>
      </c>
      <c r="D50" s="74" t="s">
        <v>212</v>
      </c>
      <c r="E50" s="74" t="s">
        <v>229</v>
      </c>
      <c r="F50" s="74" t="s">
        <v>607</v>
      </c>
      <c r="G50" s="73" t="s">
        <v>340</v>
      </c>
      <c r="H50" s="73" t="s">
        <v>406</v>
      </c>
      <c r="I50" s="74" t="s">
        <v>229</v>
      </c>
      <c r="J50" s="74" t="s">
        <v>721</v>
      </c>
      <c r="K50" s="73" t="s">
        <v>340</v>
      </c>
      <c r="L50" s="74" t="s">
        <v>212</v>
      </c>
      <c r="M50" s="73" t="s">
        <v>356</v>
      </c>
      <c r="N50" s="74" t="s">
        <v>540</v>
      </c>
      <c r="O50" s="74"/>
      <c r="P50" s="74"/>
      <c r="Q50" s="74"/>
      <c r="R50" s="74"/>
      <c r="S50" s="74" t="s">
        <v>419</v>
      </c>
      <c r="T50" s="82" t="s">
        <v>23</v>
      </c>
      <c r="U50" s="75" t="s">
        <v>15</v>
      </c>
      <c r="V50" s="68"/>
      <c r="W50" s="68"/>
      <c r="X50" s="68"/>
      <c r="Y50" s="68"/>
      <c r="Z50" s="68"/>
      <c r="AA50" s="68"/>
    </row>
    <row r="51" spans="1:27" ht="63.75">
      <c r="A51" s="71">
        <v>4050</v>
      </c>
      <c r="B51" s="73" t="s">
        <v>267</v>
      </c>
      <c r="C51" s="73" t="s">
        <v>602</v>
      </c>
      <c r="D51" s="74" t="s">
        <v>608</v>
      </c>
      <c r="E51" s="74" t="s">
        <v>609</v>
      </c>
      <c r="F51" s="74" t="s">
        <v>299</v>
      </c>
      <c r="G51" s="73" t="s">
        <v>340</v>
      </c>
      <c r="H51" s="73" t="s">
        <v>406</v>
      </c>
      <c r="I51" s="74" t="s">
        <v>609</v>
      </c>
      <c r="J51" s="74" t="s">
        <v>299</v>
      </c>
      <c r="K51" s="73" t="s">
        <v>340</v>
      </c>
      <c r="L51" s="74" t="s">
        <v>608</v>
      </c>
      <c r="M51" s="73" t="s">
        <v>124</v>
      </c>
      <c r="N51" s="74" t="s">
        <v>556</v>
      </c>
      <c r="O51" s="74"/>
      <c r="P51" s="74"/>
      <c r="Q51" s="74"/>
      <c r="R51" s="74"/>
      <c r="S51" s="74" t="s">
        <v>419</v>
      </c>
      <c r="T51" s="75" t="s">
        <v>24</v>
      </c>
      <c r="U51" s="75" t="s">
        <v>15</v>
      </c>
      <c r="V51" s="68"/>
      <c r="W51" s="68"/>
      <c r="X51" s="68"/>
      <c r="Y51" s="68"/>
      <c r="Z51" s="68"/>
      <c r="AA51" s="68"/>
    </row>
    <row r="52" spans="1:27" ht="38.25">
      <c r="A52" s="71">
        <v>4051</v>
      </c>
      <c r="B52" s="73" t="s">
        <v>267</v>
      </c>
      <c r="C52" s="73" t="s">
        <v>602</v>
      </c>
      <c r="D52" s="74" t="s">
        <v>610</v>
      </c>
      <c r="E52" s="74" t="s">
        <v>611</v>
      </c>
      <c r="F52" s="74" t="s">
        <v>200</v>
      </c>
      <c r="G52" s="73" t="s">
        <v>340</v>
      </c>
      <c r="H52" s="73" t="s">
        <v>406</v>
      </c>
      <c r="I52" s="74" t="s">
        <v>611</v>
      </c>
      <c r="J52" s="74" t="s">
        <v>200</v>
      </c>
      <c r="K52" s="73" t="s">
        <v>340</v>
      </c>
      <c r="L52" s="74" t="s">
        <v>610</v>
      </c>
      <c r="M52" s="73" t="s">
        <v>124</v>
      </c>
      <c r="N52" s="74" t="s">
        <v>541</v>
      </c>
      <c r="O52" s="74"/>
      <c r="P52" s="74"/>
      <c r="Q52" s="74"/>
      <c r="R52" s="74"/>
      <c r="S52" s="74" t="s">
        <v>419</v>
      </c>
      <c r="T52" s="75" t="s">
        <v>25</v>
      </c>
      <c r="U52" s="75" t="s">
        <v>15</v>
      </c>
      <c r="V52" s="68"/>
      <c r="W52" s="68"/>
      <c r="X52" s="68"/>
      <c r="Y52" s="68"/>
      <c r="Z52" s="68"/>
      <c r="AA52" s="68"/>
    </row>
    <row r="53" spans="1:27" ht="38.25">
      <c r="A53" s="71">
        <v>4052</v>
      </c>
      <c r="B53" s="73" t="s">
        <v>267</v>
      </c>
      <c r="C53" s="73" t="s">
        <v>602</v>
      </c>
      <c r="D53" s="74" t="s">
        <v>612</v>
      </c>
      <c r="E53" s="74" t="s">
        <v>613</v>
      </c>
      <c r="F53" s="74" t="s">
        <v>254</v>
      </c>
      <c r="G53" s="73" t="s">
        <v>340</v>
      </c>
      <c r="H53" s="73" t="s">
        <v>406</v>
      </c>
      <c r="I53" s="74" t="s">
        <v>613</v>
      </c>
      <c r="J53" s="74" t="s">
        <v>254</v>
      </c>
      <c r="K53" s="73" t="s">
        <v>340</v>
      </c>
      <c r="L53" s="74" t="s">
        <v>612</v>
      </c>
      <c r="M53" s="73" t="s">
        <v>124</v>
      </c>
      <c r="N53" s="74" t="s">
        <v>541</v>
      </c>
      <c r="O53" s="74"/>
      <c r="P53" s="74"/>
      <c r="Q53" s="74"/>
      <c r="R53" s="74"/>
      <c r="S53" s="74" t="s">
        <v>419</v>
      </c>
      <c r="T53" s="75" t="s">
        <v>25</v>
      </c>
      <c r="U53" s="75" t="s">
        <v>15</v>
      </c>
      <c r="V53" s="68"/>
      <c r="W53" s="68"/>
      <c r="X53" s="68"/>
      <c r="Y53" s="68"/>
      <c r="Z53" s="68"/>
      <c r="AA53" s="68"/>
    </row>
    <row r="54" spans="1:27" ht="63.75">
      <c r="A54" s="71">
        <v>4053</v>
      </c>
      <c r="B54" s="73" t="s">
        <v>267</v>
      </c>
      <c r="C54" s="73" t="s">
        <v>602</v>
      </c>
      <c r="D54" s="74" t="s">
        <v>577</v>
      </c>
      <c r="E54" s="74" t="s">
        <v>578</v>
      </c>
      <c r="F54" s="74" t="s">
        <v>215</v>
      </c>
      <c r="G54" s="73" t="s">
        <v>340</v>
      </c>
      <c r="H54" s="73" t="s">
        <v>406</v>
      </c>
      <c r="I54" s="74" t="s">
        <v>578</v>
      </c>
      <c r="J54" s="74" t="s">
        <v>215</v>
      </c>
      <c r="K54" s="73" t="s">
        <v>340</v>
      </c>
      <c r="L54" s="74" t="s">
        <v>577</v>
      </c>
      <c r="M54" s="73" t="s">
        <v>341</v>
      </c>
      <c r="N54" s="74" t="s">
        <v>110</v>
      </c>
      <c r="O54" s="74"/>
      <c r="P54" s="74"/>
      <c r="Q54" s="74"/>
      <c r="R54" s="74"/>
      <c r="S54" s="74" t="s">
        <v>419</v>
      </c>
      <c r="T54" s="75" t="s">
        <v>26</v>
      </c>
      <c r="U54" s="75" t="s">
        <v>15</v>
      </c>
      <c r="V54" s="68"/>
      <c r="W54" s="68"/>
      <c r="X54" s="68"/>
      <c r="Y54" s="68"/>
      <c r="Z54" s="68"/>
      <c r="AA54" s="68"/>
    </row>
    <row r="55" spans="1:27" ht="51">
      <c r="A55" s="71">
        <v>4054</v>
      </c>
      <c r="B55" s="73" t="s">
        <v>267</v>
      </c>
      <c r="C55" s="73" t="s">
        <v>602</v>
      </c>
      <c r="D55" s="74" t="s">
        <v>577</v>
      </c>
      <c r="E55" s="74" t="s">
        <v>614</v>
      </c>
      <c r="F55" s="74" t="s">
        <v>183</v>
      </c>
      <c r="G55" s="73" t="s">
        <v>340</v>
      </c>
      <c r="H55" s="73" t="s">
        <v>406</v>
      </c>
      <c r="I55" s="74" t="s">
        <v>614</v>
      </c>
      <c r="J55" s="74" t="s">
        <v>183</v>
      </c>
      <c r="K55" s="73" t="s">
        <v>340</v>
      </c>
      <c r="L55" s="74" t="s">
        <v>577</v>
      </c>
      <c r="M55" s="73" t="s">
        <v>341</v>
      </c>
      <c r="N55" s="74" t="s">
        <v>110</v>
      </c>
      <c r="O55" s="74"/>
      <c r="P55" s="74"/>
      <c r="Q55" s="74"/>
      <c r="R55" s="74"/>
      <c r="S55" s="74" t="s">
        <v>419</v>
      </c>
      <c r="T55" s="75" t="s">
        <v>27</v>
      </c>
      <c r="U55" s="75" t="s">
        <v>15</v>
      </c>
      <c r="V55" s="68"/>
      <c r="W55" s="68"/>
      <c r="X55" s="68"/>
      <c r="Y55" s="68"/>
      <c r="Z55" s="68"/>
      <c r="AA55" s="68"/>
    </row>
    <row r="56" spans="1:27" ht="25.5">
      <c r="A56" s="71">
        <v>4055</v>
      </c>
      <c r="B56" s="73" t="s">
        <v>267</v>
      </c>
      <c r="C56" s="73" t="s">
        <v>602</v>
      </c>
      <c r="D56" s="74" t="s">
        <v>577</v>
      </c>
      <c r="E56" s="74" t="s">
        <v>578</v>
      </c>
      <c r="F56" s="74" t="s">
        <v>215</v>
      </c>
      <c r="G56" s="73" t="s">
        <v>340</v>
      </c>
      <c r="H56" s="73" t="s">
        <v>406</v>
      </c>
      <c r="I56" s="74" t="s">
        <v>578</v>
      </c>
      <c r="J56" s="74" t="s">
        <v>215</v>
      </c>
      <c r="K56" s="73" t="s">
        <v>340</v>
      </c>
      <c r="L56" s="74" t="s">
        <v>577</v>
      </c>
      <c r="M56" s="73" t="s">
        <v>341</v>
      </c>
      <c r="N56" s="74" t="s">
        <v>110</v>
      </c>
      <c r="O56" s="74"/>
      <c r="P56" s="74"/>
      <c r="Q56" s="74"/>
      <c r="R56" s="74"/>
      <c r="S56" s="74" t="s">
        <v>419</v>
      </c>
      <c r="T56" s="75" t="s">
        <v>28</v>
      </c>
      <c r="U56" s="75" t="s">
        <v>15</v>
      </c>
      <c r="V56" s="68"/>
      <c r="W56" s="68"/>
      <c r="X56" s="68"/>
      <c r="Y56" s="68"/>
      <c r="Z56" s="68"/>
      <c r="AA56" s="68"/>
    </row>
    <row r="57" spans="1:27" ht="102">
      <c r="A57" s="71">
        <v>4056</v>
      </c>
      <c r="B57" s="73" t="s">
        <v>267</v>
      </c>
      <c r="C57" s="73" t="s">
        <v>602</v>
      </c>
      <c r="D57" s="74" t="s">
        <v>615</v>
      </c>
      <c r="E57" s="74" t="s">
        <v>614</v>
      </c>
      <c r="F57" s="74" t="s">
        <v>254</v>
      </c>
      <c r="G57" s="73" t="s">
        <v>340</v>
      </c>
      <c r="H57" s="73" t="s">
        <v>406</v>
      </c>
      <c r="I57" s="74" t="s">
        <v>614</v>
      </c>
      <c r="J57" s="74" t="s">
        <v>254</v>
      </c>
      <c r="K57" s="73" t="s">
        <v>340</v>
      </c>
      <c r="L57" s="74" t="s">
        <v>615</v>
      </c>
      <c r="M57" s="73" t="s">
        <v>341</v>
      </c>
      <c r="N57" s="74" t="s">
        <v>110</v>
      </c>
      <c r="O57" s="74"/>
      <c r="P57" s="74"/>
      <c r="Q57" s="74"/>
      <c r="R57" s="74"/>
      <c r="S57" s="74" t="s">
        <v>419</v>
      </c>
      <c r="T57" s="82" t="s">
        <v>29</v>
      </c>
      <c r="U57" s="75" t="s">
        <v>15</v>
      </c>
      <c r="V57" s="68"/>
      <c r="W57" s="68"/>
      <c r="X57" s="68"/>
      <c r="Y57" s="68"/>
      <c r="Z57" s="68"/>
      <c r="AA57" s="68"/>
    </row>
    <row r="58" spans="1:27" ht="51">
      <c r="A58" s="71">
        <v>4057</v>
      </c>
      <c r="B58" s="73" t="s">
        <v>267</v>
      </c>
      <c r="C58" s="73" t="s">
        <v>602</v>
      </c>
      <c r="D58" s="74" t="s">
        <v>266</v>
      </c>
      <c r="E58" s="74" t="s">
        <v>614</v>
      </c>
      <c r="F58" s="74" t="s">
        <v>191</v>
      </c>
      <c r="G58" s="73" t="s">
        <v>340</v>
      </c>
      <c r="H58" s="73" t="s">
        <v>406</v>
      </c>
      <c r="I58" s="74" t="s">
        <v>614</v>
      </c>
      <c r="J58" s="74" t="s">
        <v>191</v>
      </c>
      <c r="K58" s="73" t="s">
        <v>340</v>
      </c>
      <c r="L58" s="74" t="s">
        <v>266</v>
      </c>
      <c r="M58" s="73" t="s">
        <v>341</v>
      </c>
      <c r="N58" s="74" t="s">
        <v>110</v>
      </c>
      <c r="O58" s="74"/>
      <c r="P58" s="74"/>
      <c r="Q58" s="74"/>
      <c r="R58" s="74"/>
      <c r="S58" s="74" t="s">
        <v>419</v>
      </c>
      <c r="T58" s="75" t="s">
        <v>30</v>
      </c>
      <c r="U58" s="75" t="s">
        <v>15</v>
      </c>
      <c r="V58" s="68"/>
      <c r="W58" s="68"/>
      <c r="X58" s="68"/>
      <c r="Y58" s="68"/>
      <c r="Z58" s="68"/>
      <c r="AA58" s="68"/>
    </row>
    <row r="59" spans="1:27" ht="63.75">
      <c r="A59" s="71">
        <v>4058</v>
      </c>
      <c r="B59" s="73" t="s">
        <v>267</v>
      </c>
      <c r="C59" s="73" t="s">
        <v>602</v>
      </c>
      <c r="D59" s="74" t="s">
        <v>266</v>
      </c>
      <c r="E59" s="74" t="s">
        <v>616</v>
      </c>
      <c r="F59" s="74" t="s">
        <v>183</v>
      </c>
      <c r="G59" s="73" t="s">
        <v>340</v>
      </c>
      <c r="H59" s="73" t="s">
        <v>406</v>
      </c>
      <c r="I59" s="74" t="s">
        <v>616</v>
      </c>
      <c r="J59" s="74" t="s">
        <v>183</v>
      </c>
      <c r="K59" s="73" t="s">
        <v>340</v>
      </c>
      <c r="L59" s="74" t="s">
        <v>266</v>
      </c>
      <c r="M59" s="73" t="s">
        <v>341</v>
      </c>
      <c r="N59" s="74" t="s">
        <v>110</v>
      </c>
      <c r="O59" s="74"/>
      <c r="P59" s="74"/>
      <c r="Q59" s="74"/>
      <c r="R59" s="74"/>
      <c r="S59" s="74" t="s">
        <v>419</v>
      </c>
      <c r="T59" s="75" t="s">
        <v>31</v>
      </c>
      <c r="U59" s="75"/>
      <c r="V59" s="68"/>
      <c r="W59" s="68"/>
      <c r="X59" s="68"/>
      <c r="Y59" s="68"/>
      <c r="Z59" s="68"/>
      <c r="AA59" s="68"/>
    </row>
    <row r="60" spans="1:27" ht="25.5">
      <c r="A60" s="71">
        <v>4059</v>
      </c>
      <c r="B60" s="73" t="s">
        <v>267</v>
      </c>
      <c r="C60" s="73" t="s">
        <v>602</v>
      </c>
      <c r="D60" s="74" t="s">
        <v>266</v>
      </c>
      <c r="E60" s="74" t="s">
        <v>616</v>
      </c>
      <c r="F60" s="74" t="s">
        <v>175</v>
      </c>
      <c r="G60" s="73" t="s">
        <v>340</v>
      </c>
      <c r="H60" s="73" t="s">
        <v>406</v>
      </c>
      <c r="I60" s="74" t="s">
        <v>616</v>
      </c>
      <c r="J60" s="74" t="s">
        <v>175</v>
      </c>
      <c r="K60" s="73" t="s">
        <v>340</v>
      </c>
      <c r="L60" s="74" t="s">
        <v>266</v>
      </c>
      <c r="M60" s="73" t="s">
        <v>341</v>
      </c>
      <c r="N60" s="74" t="s">
        <v>110</v>
      </c>
      <c r="O60" s="74"/>
      <c r="P60" s="74"/>
      <c r="Q60" s="74"/>
      <c r="R60" s="74"/>
      <c r="S60" s="74" t="s">
        <v>419</v>
      </c>
      <c r="T60" s="75" t="s">
        <v>32</v>
      </c>
      <c r="U60" s="75" t="s">
        <v>15</v>
      </c>
      <c r="V60" s="68"/>
      <c r="W60" s="68"/>
      <c r="X60" s="68"/>
      <c r="Y60" s="68"/>
      <c r="Z60" s="68"/>
      <c r="AA60" s="68"/>
    </row>
    <row r="61" spans="1:27" ht="25.5">
      <c r="A61" s="71">
        <v>4060</v>
      </c>
      <c r="B61" s="73" t="s">
        <v>267</v>
      </c>
      <c r="C61" s="73" t="s">
        <v>602</v>
      </c>
      <c r="D61" s="74" t="s">
        <v>266</v>
      </c>
      <c r="E61" s="74" t="s">
        <v>616</v>
      </c>
      <c r="F61" s="74" t="s">
        <v>197</v>
      </c>
      <c r="G61" s="73" t="s">
        <v>340</v>
      </c>
      <c r="H61" s="73" t="s">
        <v>406</v>
      </c>
      <c r="I61" s="74" t="s">
        <v>616</v>
      </c>
      <c r="J61" s="74" t="s">
        <v>197</v>
      </c>
      <c r="K61" s="73" t="s">
        <v>340</v>
      </c>
      <c r="L61" s="74" t="s">
        <v>266</v>
      </c>
      <c r="M61" s="73" t="s">
        <v>341</v>
      </c>
      <c r="N61" s="74" t="s">
        <v>110</v>
      </c>
      <c r="O61" s="74"/>
      <c r="P61" s="74"/>
      <c r="Q61" s="74"/>
      <c r="R61" s="74"/>
      <c r="S61" s="74" t="s">
        <v>419</v>
      </c>
      <c r="T61" s="75" t="s">
        <v>33</v>
      </c>
      <c r="U61" s="75" t="s">
        <v>15</v>
      </c>
      <c r="V61" s="68"/>
      <c r="W61" s="68"/>
      <c r="X61" s="68"/>
      <c r="Y61" s="68"/>
      <c r="Z61" s="68"/>
      <c r="AA61" s="68"/>
    </row>
    <row r="62" spans="1:27" ht="63.75">
      <c r="A62" s="71">
        <v>4061</v>
      </c>
      <c r="B62" s="73" t="s">
        <v>267</v>
      </c>
      <c r="C62" s="73" t="s">
        <v>602</v>
      </c>
      <c r="D62" s="74" t="s">
        <v>617</v>
      </c>
      <c r="E62" s="74" t="s">
        <v>616</v>
      </c>
      <c r="F62" s="74" t="s">
        <v>188</v>
      </c>
      <c r="G62" s="73" t="s">
        <v>340</v>
      </c>
      <c r="H62" s="73" t="s">
        <v>406</v>
      </c>
      <c r="I62" s="74" t="s">
        <v>616</v>
      </c>
      <c r="J62" s="74" t="s">
        <v>188</v>
      </c>
      <c r="K62" s="73" t="s">
        <v>340</v>
      </c>
      <c r="L62" s="74" t="s">
        <v>617</v>
      </c>
      <c r="M62" s="73" t="s">
        <v>341</v>
      </c>
      <c r="N62" s="74" t="s">
        <v>110</v>
      </c>
      <c r="O62" s="74"/>
      <c r="P62" s="74"/>
      <c r="Q62" s="74"/>
      <c r="R62" s="74"/>
      <c r="S62" s="74" t="s">
        <v>419</v>
      </c>
      <c r="T62" s="75" t="s">
        <v>34</v>
      </c>
      <c r="U62" s="75" t="s">
        <v>15</v>
      </c>
      <c r="V62" s="68"/>
      <c r="W62" s="68"/>
      <c r="X62" s="68"/>
      <c r="Y62" s="68"/>
      <c r="Z62" s="68"/>
      <c r="AA62" s="68"/>
    </row>
    <row r="63" spans="1:27" ht="38.25">
      <c r="A63" s="71">
        <v>4062</v>
      </c>
      <c r="B63" s="73" t="s">
        <v>267</v>
      </c>
      <c r="C63" s="73" t="s">
        <v>602</v>
      </c>
      <c r="D63" s="74" t="s">
        <v>266</v>
      </c>
      <c r="E63" s="74" t="s">
        <v>614</v>
      </c>
      <c r="F63" s="74" t="s">
        <v>190</v>
      </c>
      <c r="G63" s="73" t="s">
        <v>340</v>
      </c>
      <c r="H63" s="73" t="s">
        <v>406</v>
      </c>
      <c r="I63" s="74" t="s">
        <v>614</v>
      </c>
      <c r="J63" s="74" t="s">
        <v>190</v>
      </c>
      <c r="K63" s="73" t="s">
        <v>340</v>
      </c>
      <c r="L63" s="74" t="s">
        <v>266</v>
      </c>
      <c r="M63" s="73" t="s">
        <v>341</v>
      </c>
      <c r="N63" s="74" t="s">
        <v>110</v>
      </c>
      <c r="O63" s="74"/>
      <c r="P63" s="74"/>
      <c r="Q63" s="74"/>
      <c r="R63" s="74"/>
      <c r="S63" s="74" t="s">
        <v>419</v>
      </c>
      <c r="T63" s="75" t="s">
        <v>35</v>
      </c>
      <c r="U63" s="75" t="s">
        <v>15</v>
      </c>
      <c r="V63" s="68"/>
      <c r="W63" s="68"/>
      <c r="X63" s="68"/>
      <c r="Y63" s="68"/>
      <c r="Z63" s="68"/>
      <c r="AA63" s="68"/>
    </row>
    <row r="64" spans="1:27" ht="102">
      <c r="A64" s="71">
        <v>4063</v>
      </c>
      <c r="B64" s="73" t="s">
        <v>267</v>
      </c>
      <c r="C64" s="73" t="s">
        <v>602</v>
      </c>
      <c r="D64" s="74" t="s">
        <v>420</v>
      </c>
      <c r="E64" s="74" t="s">
        <v>616</v>
      </c>
      <c r="F64" s="74" t="s">
        <v>172</v>
      </c>
      <c r="G64" s="73" t="s">
        <v>340</v>
      </c>
      <c r="H64" s="73" t="s">
        <v>406</v>
      </c>
      <c r="I64" s="74" t="s">
        <v>616</v>
      </c>
      <c r="J64" s="74" t="s">
        <v>172</v>
      </c>
      <c r="K64" s="73" t="s">
        <v>340</v>
      </c>
      <c r="L64" s="74" t="s">
        <v>420</v>
      </c>
      <c r="M64" s="73" t="s">
        <v>124</v>
      </c>
      <c r="N64" s="74" t="s">
        <v>126</v>
      </c>
      <c r="O64" s="74"/>
      <c r="P64" s="74"/>
      <c r="Q64" s="74"/>
      <c r="R64" s="74"/>
      <c r="S64" s="74" t="s">
        <v>419</v>
      </c>
      <c r="T64" s="82" t="s">
        <v>36</v>
      </c>
      <c r="U64" s="75" t="s">
        <v>15</v>
      </c>
      <c r="V64" s="68"/>
      <c r="W64" s="68"/>
      <c r="X64" s="68"/>
      <c r="Y64" s="68"/>
      <c r="Z64" s="68"/>
      <c r="AA64" s="68"/>
    </row>
    <row r="65" spans="1:27" ht="38.25">
      <c r="A65" s="71">
        <v>4064</v>
      </c>
      <c r="B65" s="73" t="s">
        <v>267</v>
      </c>
      <c r="C65" s="73" t="s">
        <v>602</v>
      </c>
      <c r="D65" s="74" t="s">
        <v>285</v>
      </c>
      <c r="E65" s="74" t="s">
        <v>618</v>
      </c>
      <c r="F65" s="74" t="s">
        <v>204</v>
      </c>
      <c r="G65" s="73" t="s">
        <v>340</v>
      </c>
      <c r="H65" s="73" t="s">
        <v>406</v>
      </c>
      <c r="I65" s="74" t="s">
        <v>618</v>
      </c>
      <c r="J65" s="74" t="s">
        <v>204</v>
      </c>
      <c r="K65" s="73" t="s">
        <v>340</v>
      </c>
      <c r="L65" s="74" t="s">
        <v>285</v>
      </c>
      <c r="M65" s="73" t="s">
        <v>124</v>
      </c>
      <c r="N65" s="74" t="s">
        <v>126</v>
      </c>
      <c r="O65" s="74"/>
      <c r="P65" s="74"/>
      <c r="Q65" s="74"/>
      <c r="R65" s="74"/>
      <c r="S65" s="74" t="s">
        <v>419</v>
      </c>
      <c r="T65" s="75" t="s">
        <v>37</v>
      </c>
      <c r="U65" s="75" t="s">
        <v>15</v>
      </c>
      <c r="V65" s="68"/>
      <c r="W65" s="68"/>
      <c r="X65" s="68"/>
      <c r="Y65" s="68"/>
      <c r="Z65" s="68"/>
      <c r="AA65" s="68"/>
    </row>
    <row r="66" spans="1:27" ht="38.25">
      <c r="A66" s="71">
        <v>4065</v>
      </c>
      <c r="B66" s="73" t="s">
        <v>267</v>
      </c>
      <c r="C66" s="73" t="s">
        <v>602</v>
      </c>
      <c r="D66" s="74" t="s">
        <v>619</v>
      </c>
      <c r="E66" s="74" t="s">
        <v>620</v>
      </c>
      <c r="F66" s="74" t="s">
        <v>199</v>
      </c>
      <c r="G66" s="73" t="s">
        <v>339</v>
      </c>
      <c r="H66" s="73" t="s">
        <v>406</v>
      </c>
      <c r="I66" s="74" t="s">
        <v>620</v>
      </c>
      <c r="J66" s="74" t="s">
        <v>199</v>
      </c>
      <c r="K66" s="73" t="s">
        <v>339</v>
      </c>
      <c r="L66" s="74" t="s">
        <v>619</v>
      </c>
      <c r="M66" s="73" t="s">
        <v>124</v>
      </c>
      <c r="N66" s="74" t="s">
        <v>126</v>
      </c>
      <c r="O66" s="74"/>
      <c r="P66" s="74"/>
      <c r="Q66" s="74"/>
      <c r="R66" s="74"/>
      <c r="S66" s="74" t="s">
        <v>419</v>
      </c>
      <c r="T66" s="75" t="s">
        <v>38</v>
      </c>
      <c r="U66" s="75" t="s">
        <v>39</v>
      </c>
      <c r="V66" s="68"/>
      <c r="W66" s="68"/>
      <c r="X66" s="68"/>
      <c r="Y66" s="68"/>
      <c r="Z66" s="68"/>
      <c r="AA66" s="68"/>
    </row>
    <row r="67" spans="1:27" ht="25.5">
      <c r="A67" s="71">
        <v>4066</v>
      </c>
      <c r="B67" s="73" t="s">
        <v>267</v>
      </c>
      <c r="C67" s="73" t="s">
        <v>602</v>
      </c>
      <c r="D67" s="74" t="s">
        <v>420</v>
      </c>
      <c r="E67" s="74" t="s">
        <v>618</v>
      </c>
      <c r="F67" s="74" t="s">
        <v>209</v>
      </c>
      <c r="G67" s="73" t="s">
        <v>339</v>
      </c>
      <c r="H67" s="73" t="s">
        <v>406</v>
      </c>
      <c r="I67" s="74" t="s">
        <v>618</v>
      </c>
      <c r="J67" s="74" t="s">
        <v>209</v>
      </c>
      <c r="K67" s="73" t="s">
        <v>339</v>
      </c>
      <c r="L67" s="74" t="s">
        <v>420</v>
      </c>
      <c r="M67" s="73" t="s">
        <v>124</v>
      </c>
      <c r="N67" s="74" t="s">
        <v>126</v>
      </c>
      <c r="O67" s="74"/>
      <c r="P67" s="74"/>
      <c r="Q67" s="74"/>
      <c r="R67" s="74"/>
      <c r="S67" s="74" t="s">
        <v>419</v>
      </c>
      <c r="T67" s="75" t="s">
        <v>40</v>
      </c>
      <c r="U67" s="75" t="s">
        <v>41</v>
      </c>
      <c r="V67" s="68"/>
      <c r="W67" s="68"/>
      <c r="X67" s="68"/>
      <c r="Y67" s="68"/>
      <c r="Z67" s="68"/>
      <c r="AA67" s="68"/>
    </row>
    <row r="68" spans="1:27" ht="25.5">
      <c r="A68" s="71">
        <v>4067</v>
      </c>
      <c r="B68" s="73" t="s">
        <v>267</v>
      </c>
      <c r="C68" s="73" t="s">
        <v>602</v>
      </c>
      <c r="D68" s="74" t="s">
        <v>619</v>
      </c>
      <c r="E68" s="74" t="s">
        <v>620</v>
      </c>
      <c r="F68" s="74" t="s">
        <v>176</v>
      </c>
      <c r="G68" s="73" t="s">
        <v>339</v>
      </c>
      <c r="H68" s="73" t="s">
        <v>406</v>
      </c>
      <c r="I68" s="74" t="s">
        <v>620</v>
      </c>
      <c r="J68" s="74" t="s">
        <v>176</v>
      </c>
      <c r="K68" s="73" t="s">
        <v>339</v>
      </c>
      <c r="L68" s="74" t="s">
        <v>619</v>
      </c>
      <c r="M68" s="73" t="s">
        <v>124</v>
      </c>
      <c r="N68" s="74" t="s">
        <v>126</v>
      </c>
      <c r="O68" s="74"/>
      <c r="P68" s="74"/>
      <c r="Q68" s="74"/>
      <c r="R68" s="74"/>
      <c r="S68" s="74" t="s">
        <v>419</v>
      </c>
      <c r="T68" s="75" t="s">
        <v>42</v>
      </c>
      <c r="U68" s="75" t="s">
        <v>43</v>
      </c>
      <c r="V68" s="68"/>
      <c r="W68" s="79"/>
      <c r="X68" s="68"/>
      <c r="Y68" s="68"/>
      <c r="Z68" s="68"/>
      <c r="AA68" s="68"/>
    </row>
    <row r="69" spans="1:27" ht="127.5">
      <c r="A69" s="71">
        <v>4068</v>
      </c>
      <c r="B69" s="73" t="s">
        <v>267</v>
      </c>
      <c r="C69" s="73" t="s">
        <v>602</v>
      </c>
      <c r="D69" s="74" t="s">
        <v>621</v>
      </c>
      <c r="E69" s="74" t="s">
        <v>622</v>
      </c>
      <c r="F69" s="74" t="s">
        <v>188</v>
      </c>
      <c r="G69" s="73" t="s">
        <v>339</v>
      </c>
      <c r="H69" s="73" t="s">
        <v>406</v>
      </c>
      <c r="I69" s="74" t="s">
        <v>622</v>
      </c>
      <c r="J69" s="74" t="s">
        <v>188</v>
      </c>
      <c r="K69" s="73" t="s">
        <v>339</v>
      </c>
      <c r="L69" s="74" t="s">
        <v>621</v>
      </c>
      <c r="M69" s="73" t="s">
        <v>124</v>
      </c>
      <c r="N69" s="74" t="s">
        <v>126</v>
      </c>
      <c r="O69" s="74"/>
      <c r="P69" s="74"/>
      <c r="Q69" s="74"/>
      <c r="R69" s="74"/>
      <c r="S69" s="74" t="s">
        <v>419</v>
      </c>
      <c r="T69" s="82" t="s">
        <v>44</v>
      </c>
      <c r="U69" s="75" t="s">
        <v>15</v>
      </c>
      <c r="V69" s="68"/>
      <c r="W69" s="68"/>
      <c r="X69" s="68"/>
      <c r="Y69" s="68"/>
      <c r="Z69" s="68"/>
      <c r="AA69" s="68"/>
    </row>
    <row r="70" spans="1:27" ht="38.25">
      <c r="A70" s="71">
        <v>4069</v>
      </c>
      <c r="B70" s="73" t="s">
        <v>267</v>
      </c>
      <c r="C70" s="73" t="s">
        <v>602</v>
      </c>
      <c r="D70" s="74" t="s">
        <v>621</v>
      </c>
      <c r="E70" s="74" t="s">
        <v>622</v>
      </c>
      <c r="F70" s="74" t="s">
        <v>171</v>
      </c>
      <c r="G70" s="73" t="s">
        <v>340</v>
      </c>
      <c r="H70" s="73" t="s">
        <v>406</v>
      </c>
      <c r="I70" s="74" t="s">
        <v>622</v>
      </c>
      <c r="J70" s="74" t="s">
        <v>171</v>
      </c>
      <c r="K70" s="73" t="s">
        <v>340</v>
      </c>
      <c r="L70" s="74" t="s">
        <v>621</v>
      </c>
      <c r="M70" s="73" t="s">
        <v>124</v>
      </c>
      <c r="N70" s="74" t="s">
        <v>126</v>
      </c>
      <c r="O70" s="74"/>
      <c r="P70" s="74"/>
      <c r="Q70" s="74"/>
      <c r="R70" s="74"/>
      <c r="S70" s="74" t="s">
        <v>419</v>
      </c>
      <c r="T70" s="75" t="s">
        <v>45</v>
      </c>
      <c r="U70" s="75" t="s">
        <v>46</v>
      </c>
      <c r="V70" s="68"/>
      <c r="W70" s="68"/>
      <c r="X70" s="68"/>
      <c r="Y70" s="68"/>
      <c r="Z70" s="68"/>
      <c r="AA70" s="68"/>
    </row>
    <row r="71" spans="1:27" ht="63.75">
      <c r="A71" s="71">
        <v>4070</v>
      </c>
      <c r="B71" s="73" t="s">
        <v>267</v>
      </c>
      <c r="C71" s="73" t="s">
        <v>602</v>
      </c>
      <c r="D71" s="74" t="s">
        <v>272</v>
      </c>
      <c r="E71" s="74" t="s">
        <v>623</v>
      </c>
      <c r="F71" s="74" t="s">
        <v>195</v>
      </c>
      <c r="G71" s="73" t="s">
        <v>340</v>
      </c>
      <c r="H71" s="73" t="s">
        <v>406</v>
      </c>
      <c r="I71" s="74" t="s">
        <v>623</v>
      </c>
      <c r="J71" s="74" t="s">
        <v>195</v>
      </c>
      <c r="K71" s="73" t="s">
        <v>340</v>
      </c>
      <c r="L71" s="74" t="s">
        <v>272</v>
      </c>
      <c r="M71" s="73" t="s">
        <v>124</v>
      </c>
      <c r="N71" s="74" t="s">
        <v>126</v>
      </c>
      <c r="O71" s="74"/>
      <c r="P71" s="74"/>
      <c r="Q71" s="74"/>
      <c r="R71" s="74"/>
      <c r="S71" s="74" t="s">
        <v>419</v>
      </c>
      <c r="T71" s="75" t="s">
        <v>47</v>
      </c>
      <c r="U71" s="75" t="s">
        <v>782</v>
      </c>
      <c r="V71" s="68"/>
      <c r="W71" s="68"/>
      <c r="X71" s="68"/>
      <c r="Y71" s="68"/>
      <c r="Z71" s="68"/>
      <c r="AA71" s="68"/>
    </row>
    <row r="72" spans="1:27" ht="51">
      <c r="A72" s="71">
        <v>4071</v>
      </c>
      <c r="B72" s="73" t="s">
        <v>267</v>
      </c>
      <c r="C72" s="73" t="s">
        <v>602</v>
      </c>
      <c r="D72" s="74" t="s">
        <v>272</v>
      </c>
      <c r="E72" s="74" t="s">
        <v>623</v>
      </c>
      <c r="F72" s="74" t="s">
        <v>170</v>
      </c>
      <c r="G72" s="73" t="s">
        <v>340</v>
      </c>
      <c r="H72" s="73" t="s">
        <v>406</v>
      </c>
      <c r="I72" s="74" t="s">
        <v>623</v>
      </c>
      <c r="J72" s="74" t="s">
        <v>170</v>
      </c>
      <c r="K72" s="73" t="s">
        <v>340</v>
      </c>
      <c r="L72" s="74" t="s">
        <v>272</v>
      </c>
      <c r="M72" s="73" t="s">
        <v>124</v>
      </c>
      <c r="N72" s="74" t="s">
        <v>126</v>
      </c>
      <c r="O72" s="74"/>
      <c r="P72" s="74"/>
      <c r="Q72" s="74"/>
      <c r="R72" s="74"/>
      <c r="S72" s="74" t="s">
        <v>419</v>
      </c>
      <c r="T72" s="75" t="s">
        <v>48</v>
      </c>
      <c r="U72" s="75" t="s">
        <v>46</v>
      </c>
      <c r="V72" s="68"/>
      <c r="W72" s="68"/>
      <c r="X72" s="68"/>
      <c r="Y72" s="68"/>
      <c r="Z72" s="68"/>
      <c r="AA72" s="68"/>
    </row>
    <row r="73" spans="1:27" ht="51">
      <c r="A73" s="71">
        <v>4072</v>
      </c>
      <c r="B73" s="73" t="s">
        <v>267</v>
      </c>
      <c r="C73" s="73" t="s">
        <v>602</v>
      </c>
      <c r="D73" s="74" t="s">
        <v>273</v>
      </c>
      <c r="E73" s="74" t="s">
        <v>624</v>
      </c>
      <c r="F73" s="74" t="s">
        <v>174</v>
      </c>
      <c r="G73" s="73" t="s">
        <v>339</v>
      </c>
      <c r="H73" s="73" t="s">
        <v>406</v>
      </c>
      <c r="I73" s="74" t="s">
        <v>624</v>
      </c>
      <c r="J73" s="74" t="s">
        <v>174</v>
      </c>
      <c r="K73" s="73" t="s">
        <v>339</v>
      </c>
      <c r="L73" s="74" t="s">
        <v>273</v>
      </c>
      <c r="M73" s="73" t="s">
        <v>124</v>
      </c>
      <c r="N73" s="74" t="s">
        <v>126</v>
      </c>
      <c r="O73" s="74"/>
      <c r="P73" s="74"/>
      <c r="Q73" s="74"/>
      <c r="R73" s="74"/>
      <c r="S73" s="74" t="s">
        <v>419</v>
      </c>
      <c r="T73" s="75" t="s">
        <v>49</v>
      </c>
      <c r="U73" s="75" t="s">
        <v>782</v>
      </c>
      <c r="V73" s="68"/>
      <c r="W73" s="68"/>
      <c r="X73" s="68"/>
      <c r="Y73" s="68"/>
      <c r="Z73" s="68"/>
      <c r="AA73" s="68"/>
    </row>
    <row r="74" spans="1:27" ht="38.25">
      <c r="A74" s="71">
        <v>4073</v>
      </c>
      <c r="B74" s="73" t="s">
        <v>267</v>
      </c>
      <c r="C74" s="73" t="s">
        <v>602</v>
      </c>
      <c r="D74" s="74" t="s">
        <v>625</v>
      </c>
      <c r="E74" s="74" t="s">
        <v>626</v>
      </c>
      <c r="F74" s="74" t="s">
        <v>254</v>
      </c>
      <c r="G74" s="73" t="s">
        <v>339</v>
      </c>
      <c r="H74" s="73" t="s">
        <v>406</v>
      </c>
      <c r="I74" s="74" t="s">
        <v>626</v>
      </c>
      <c r="J74" s="74" t="s">
        <v>254</v>
      </c>
      <c r="K74" s="73" t="s">
        <v>339</v>
      </c>
      <c r="L74" s="74" t="s">
        <v>625</v>
      </c>
      <c r="M74" s="73" t="s">
        <v>124</v>
      </c>
      <c r="N74" s="74" t="s">
        <v>126</v>
      </c>
      <c r="O74" s="74"/>
      <c r="P74" s="74"/>
      <c r="Q74" s="74"/>
      <c r="R74" s="74"/>
      <c r="S74" s="74" t="s">
        <v>419</v>
      </c>
      <c r="T74" s="75" t="s">
        <v>50</v>
      </c>
      <c r="U74" s="75" t="s">
        <v>51</v>
      </c>
      <c r="V74" s="68"/>
      <c r="W74" s="68"/>
      <c r="X74" s="68"/>
      <c r="Y74" s="68"/>
      <c r="Z74" s="68"/>
      <c r="AA74" s="68"/>
    </row>
    <row r="75" spans="1:27" ht="76.5">
      <c r="A75" s="71">
        <v>4074</v>
      </c>
      <c r="B75" s="73" t="s">
        <v>267</v>
      </c>
      <c r="C75" s="73" t="s">
        <v>602</v>
      </c>
      <c r="D75" s="74" t="s">
        <v>627</v>
      </c>
      <c r="E75" s="74" t="s">
        <v>628</v>
      </c>
      <c r="F75" s="74" t="s">
        <v>206</v>
      </c>
      <c r="G75" s="73" t="s">
        <v>339</v>
      </c>
      <c r="H75" s="73" t="s">
        <v>406</v>
      </c>
      <c r="I75" s="74" t="s">
        <v>628</v>
      </c>
      <c r="J75" s="74" t="s">
        <v>206</v>
      </c>
      <c r="K75" s="73" t="s">
        <v>339</v>
      </c>
      <c r="L75" s="74" t="s">
        <v>627</v>
      </c>
      <c r="M75" s="73" t="s">
        <v>124</v>
      </c>
      <c r="N75" s="74" t="s">
        <v>126</v>
      </c>
      <c r="O75" s="74"/>
      <c r="P75" s="74"/>
      <c r="Q75" s="74"/>
      <c r="R75" s="74"/>
      <c r="S75" s="74" t="s">
        <v>419</v>
      </c>
      <c r="T75" s="75" t="s">
        <v>52</v>
      </c>
      <c r="U75" s="75" t="s">
        <v>53</v>
      </c>
      <c r="V75" s="68"/>
      <c r="W75" s="68"/>
      <c r="X75" s="68"/>
      <c r="Y75" s="68"/>
      <c r="Z75" s="68"/>
      <c r="AA75" s="68"/>
    </row>
    <row r="76" spans="1:27" ht="38.25">
      <c r="A76" s="71">
        <v>4075</v>
      </c>
      <c r="B76" s="73" t="s">
        <v>267</v>
      </c>
      <c r="C76" s="73" t="s">
        <v>602</v>
      </c>
      <c r="D76" s="74" t="s">
        <v>619</v>
      </c>
      <c r="E76" s="74" t="s">
        <v>618</v>
      </c>
      <c r="F76" s="74" t="s">
        <v>256</v>
      </c>
      <c r="G76" s="73" t="s">
        <v>339</v>
      </c>
      <c r="H76" s="73" t="s">
        <v>406</v>
      </c>
      <c r="I76" s="74" t="s">
        <v>618</v>
      </c>
      <c r="J76" s="74" t="s">
        <v>256</v>
      </c>
      <c r="K76" s="73" t="s">
        <v>339</v>
      </c>
      <c r="L76" s="74" t="s">
        <v>619</v>
      </c>
      <c r="M76" s="73" t="s">
        <v>124</v>
      </c>
      <c r="N76" s="74" t="s">
        <v>126</v>
      </c>
      <c r="O76" s="74"/>
      <c r="P76" s="74"/>
      <c r="Q76" s="74"/>
      <c r="R76" s="74"/>
      <c r="S76" s="74" t="s">
        <v>419</v>
      </c>
      <c r="T76" s="75" t="s">
        <v>54</v>
      </c>
      <c r="U76" s="75" t="s">
        <v>55</v>
      </c>
      <c r="V76" s="68"/>
      <c r="W76" s="68"/>
      <c r="X76" s="68"/>
      <c r="Y76" s="68"/>
      <c r="Z76" s="68"/>
      <c r="AA76" s="68"/>
    </row>
    <row r="77" spans="1:27" ht="25.5">
      <c r="A77" s="71">
        <v>4076</v>
      </c>
      <c r="B77" s="73" t="s">
        <v>267</v>
      </c>
      <c r="C77" s="73" t="s">
        <v>602</v>
      </c>
      <c r="D77" s="74" t="s">
        <v>619</v>
      </c>
      <c r="E77" s="74" t="s">
        <v>620</v>
      </c>
      <c r="F77" s="74" t="s">
        <v>170</v>
      </c>
      <c r="G77" s="73" t="s">
        <v>340</v>
      </c>
      <c r="H77" s="73" t="s">
        <v>406</v>
      </c>
      <c r="I77" s="74" t="s">
        <v>620</v>
      </c>
      <c r="J77" s="74" t="s">
        <v>170</v>
      </c>
      <c r="K77" s="73" t="s">
        <v>340</v>
      </c>
      <c r="L77" s="74" t="s">
        <v>619</v>
      </c>
      <c r="M77" s="73" t="s">
        <v>124</v>
      </c>
      <c r="N77" s="74" t="s">
        <v>126</v>
      </c>
      <c r="O77" s="74"/>
      <c r="P77" s="74"/>
      <c r="Q77" s="74"/>
      <c r="R77" s="74"/>
      <c r="S77" s="74" t="s">
        <v>419</v>
      </c>
      <c r="T77" s="75" t="s">
        <v>56</v>
      </c>
      <c r="U77" s="75" t="s">
        <v>53</v>
      </c>
      <c r="V77" s="68"/>
      <c r="W77" s="68"/>
      <c r="X77" s="68"/>
      <c r="Y77" s="68"/>
      <c r="Z77" s="68"/>
      <c r="AA77" s="68"/>
    </row>
    <row r="78" spans="1:27" ht="102">
      <c r="A78" s="71">
        <v>4077</v>
      </c>
      <c r="B78" s="73" t="s">
        <v>267</v>
      </c>
      <c r="C78" s="73" t="s">
        <v>602</v>
      </c>
      <c r="D78" s="74" t="s">
        <v>629</v>
      </c>
      <c r="E78" s="74" t="s">
        <v>622</v>
      </c>
      <c r="F78" s="74" t="s">
        <v>174</v>
      </c>
      <c r="G78" s="73" t="s">
        <v>340</v>
      </c>
      <c r="H78" s="73" t="s">
        <v>406</v>
      </c>
      <c r="I78" s="74" t="s">
        <v>622</v>
      </c>
      <c r="J78" s="74" t="s">
        <v>174</v>
      </c>
      <c r="K78" s="73" t="s">
        <v>340</v>
      </c>
      <c r="L78" s="74" t="s">
        <v>629</v>
      </c>
      <c r="M78" s="73" t="s">
        <v>124</v>
      </c>
      <c r="N78" s="74" t="s">
        <v>126</v>
      </c>
      <c r="O78" s="74"/>
      <c r="P78" s="74"/>
      <c r="Q78" s="74"/>
      <c r="R78" s="74"/>
      <c r="S78" s="74" t="s">
        <v>419</v>
      </c>
      <c r="T78" s="82" t="s">
        <v>57</v>
      </c>
      <c r="U78" s="75" t="s">
        <v>58</v>
      </c>
      <c r="V78" s="68"/>
      <c r="W78" s="68"/>
      <c r="X78" s="68"/>
      <c r="Y78" s="68"/>
      <c r="Z78" s="68"/>
      <c r="AA78" s="68"/>
    </row>
    <row r="79" spans="1:27" ht="63.75">
      <c r="A79" s="71">
        <v>4078</v>
      </c>
      <c r="B79" s="73" t="s">
        <v>267</v>
      </c>
      <c r="C79" s="73" t="s">
        <v>602</v>
      </c>
      <c r="D79" s="74" t="s">
        <v>629</v>
      </c>
      <c r="E79" s="74" t="s">
        <v>622</v>
      </c>
      <c r="F79" s="74" t="s">
        <v>182</v>
      </c>
      <c r="G79" s="73" t="s">
        <v>340</v>
      </c>
      <c r="H79" s="73" t="s">
        <v>406</v>
      </c>
      <c r="I79" s="74" t="s">
        <v>622</v>
      </c>
      <c r="J79" s="74" t="s">
        <v>182</v>
      </c>
      <c r="K79" s="73" t="s">
        <v>340</v>
      </c>
      <c r="L79" s="74" t="s">
        <v>629</v>
      </c>
      <c r="M79" s="73" t="s">
        <v>124</v>
      </c>
      <c r="N79" s="74" t="s">
        <v>126</v>
      </c>
      <c r="O79" s="74"/>
      <c r="P79" s="74"/>
      <c r="Q79" s="74"/>
      <c r="R79" s="74"/>
      <c r="S79" s="74" t="s">
        <v>419</v>
      </c>
      <c r="T79" s="75" t="s">
        <v>59</v>
      </c>
      <c r="U79" s="75" t="s">
        <v>60</v>
      </c>
      <c r="V79" s="68"/>
      <c r="W79" s="68"/>
      <c r="X79" s="68"/>
      <c r="Y79" s="68"/>
      <c r="Z79" s="68"/>
      <c r="AA79" s="68"/>
    </row>
    <row r="80" spans="1:27" ht="25.5">
      <c r="A80" s="71">
        <v>4079</v>
      </c>
      <c r="B80" s="73" t="s">
        <v>301</v>
      </c>
      <c r="C80" s="73" t="s">
        <v>269</v>
      </c>
      <c r="D80" s="74" t="s">
        <v>283</v>
      </c>
      <c r="E80" s="74" t="s">
        <v>630</v>
      </c>
      <c r="F80" s="74" t="s">
        <v>575</v>
      </c>
      <c r="G80" s="73" t="s">
        <v>339</v>
      </c>
      <c r="H80" s="73" t="s">
        <v>406</v>
      </c>
      <c r="I80" s="74" t="s">
        <v>630</v>
      </c>
      <c r="J80" s="74" t="s">
        <v>564</v>
      </c>
      <c r="K80" s="73" t="s">
        <v>339</v>
      </c>
      <c r="L80" s="74" t="s">
        <v>283</v>
      </c>
      <c r="M80" s="73" t="s">
        <v>124</v>
      </c>
      <c r="N80" s="74" t="s">
        <v>127</v>
      </c>
      <c r="O80" s="74"/>
      <c r="P80" s="74"/>
      <c r="Q80" s="74"/>
      <c r="R80" s="74"/>
      <c r="S80" s="74" t="s">
        <v>419</v>
      </c>
      <c r="T80" s="75" t="s">
        <v>61</v>
      </c>
      <c r="U80" s="75" t="s">
        <v>62</v>
      </c>
      <c r="V80" s="68"/>
      <c r="W80" s="68"/>
      <c r="X80" s="68"/>
      <c r="Y80" s="68"/>
      <c r="Z80" s="68"/>
      <c r="AA80" s="68"/>
    </row>
    <row r="81" spans="1:27" ht="63.75">
      <c r="A81" s="71">
        <v>4080</v>
      </c>
      <c r="B81" s="73" t="s">
        <v>301</v>
      </c>
      <c r="C81" s="73" t="s">
        <v>269</v>
      </c>
      <c r="D81" s="74" t="s">
        <v>559</v>
      </c>
      <c r="E81" s="74" t="s">
        <v>247</v>
      </c>
      <c r="F81" s="74" t="s">
        <v>186</v>
      </c>
      <c r="G81" s="73" t="s">
        <v>340</v>
      </c>
      <c r="H81" s="73" t="s">
        <v>406</v>
      </c>
      <c r="I81" s="74" t="s">
        <v>247</v>
      </c>
      <c r="J81" s="74" t="s">
        <v>186</v>
      </c>
      <c r="K81" s="73" t="s">
        <v>340</v>
      </c>
      <c r="L81" s="74" t="s">
        <v>559</v>
      </c>
      <c r="M81" s="73" t="s">
        <v>124</v>
      </c>
      <c r="N81" s="74" t="s">
        <v>127</v>
      </c>
      <c r="O81" s="74"/>
      <c r="P81" s="74"/>
      <c r="Q81" s="74"/>
      <c r="R81" s="74"/>
      <c r="S81" s="74" t="s">
        <v>419</v>
      </c>
      <c r="T81" s="75" t="s">
        <v>63</v>
      </c>
      <c r="U81" s="75" t="s">
        <v>64</v>
      </c>
      <c r="V81" s="68"/>
      <c r="W81" s="68"/>
      <c r="X81" s="68"/>
      <c r="Y81" s="68"/>
      <c r="Z81" s="68"/>
      <c r="AA81" s="68"/>
    </row>
    <row r="82" spans="1:27" ht="25.5">
      <c r="A82" s="71">
        <v>4081</v>
      </c>
      <c r="B82" s="73" t="s">
        <v>301</v>
      </c>
      <c r="C82" s="73" t="s">
        <v>269</v>
      </c>
      <c r="D82" s="74" t="s">
        <v>631</v>
      </c>
      <c r="E82" s="74" t="s">
        <v>632</v>
      </c>
      <c r="F82" s="74" t="s">
        <v>633</v>
      </c>
      <c r="G82" s="73" t="s">
        <v>340</v>
      </c>
      <c r="H82" s="73" t="s">
        <v>406</v>
      </c>
      <c r="I82" s="74" t="s">
        <v>632</v>
      </c>
      <c r="J82" s="74" t="s">
        <v>633</v>
      </c>
      <c r="K82" s="73" t="s">
        <v>340</v>
      </c>
      <c r="L82" s="74" t="s">
        <v>631</v>
      </c>
      <c r="M82" s="73" t="s">
        <v>124</v>
      </c>
      <c r="N82" s="74" t="s">
        <v>127</v>
      </c>
      <c r="O82" s="74"/>
      <c r="P82" s="74"/>
      <c r="Q82" s="74"/>
      <c r="R82" s="74"/>
      <c r="S82" s="74" t="s">
        <v>419</v>
      </c>
      <c r="T82" s="75" t="s">
        <v>65</v>
      </c>
      <c r="U82" s="75" t="s">
        <v>66</v>
      </c>
      <c r="V82" s="68"/>
      <c r="W82" s="68"/>
      <c r="X82" s="68"/>
      <c r="Y82" s="68"/>
      <c r="Z82" s="68"/>
      <c r="AA82" s="68"/>
    </row>
    <row r="83" spans="1:27" ht="25.5">
      <c r="A83" s="71">
        <v>4082</v>
      </c>
      <c r="B83" s="73" t="s">
        <v>301</v>
      </c>
      <c r="C83" s="73" t="s">
        <v>269</v>
      </c>
      <c r="D83" s="74" t="s">
        <v>634</v>
      </c>
      <c r="E83" s="74" t="s">
        <v>244</v>
      </c>
      <c r="F83" s="74" t="s">
        <v>213</v>
      </c>
      <c r="G83" s="73" t="s">
        <v>340</v>
      </c>
      <c r="H83" s="73" t="s">
        <v>406</v>
      </c>
      <c r="I83" s="74" t="s">
        <v>244</v>
      </c>
      <c r="J83" s="74" t="s">
        <v>213</v>
      </c>
      <c r="K83" s="73" t="s">
        <v>340</v>
      </c>
      <c r="L83" s="74" t="s">
        <v>634</v>
      </c>
      <c r="M83" s="73" t="s">
        <v>124</v>
      </c>
      <c r="N83" s="74" t="s">
        <v>127</v>
      </c>
      <c r="O83" s="74"/>
      <c r="P83" s="74"/>
      <c r="Q83" s="74"/>
      <c r="R83" s="74"/>
      <c r="S83" s="74" t="s">
        <v>419</v>
      </c>
      <c r="T83" s="75" t="s">
        <v>67</v>
      </c>
      <c r="U83" s="75" t="s">
        <v>68</v>
      </c>
      <c r="V83" s="68"/>
      <c r="W83" s="79"/>
      <c r="X83" s="68"/>
      <c r="Y83" s="68"/>
      <c r="Z83" s="68"/>
      <c r="AA83" s="68"/>
    </row>
    <row r="84" spans="1:27" ht="38.25">
      <c r="A84" s="71">
        <v>4083</v>
      </c>
      <c r="B84" s="73" t="s">
        <v>301</v>
      </c>
      <c r="C84" s="73" t="s">
        <v>269</v>
      </c>
      <c r="D84" s="74" t="s">
        <v>635</v>
      </c>
      <c r="E84" s="74" t="s">
        <v>636</v>
      </c>
      <c r="F84" s="74" t="s">
        <v>637</v>
      </c>
      <c r="G84" s="73" t="s">
        <v>340</v>
      </c>
      <c r="H84" s="73" t="s">
        <v>406</v>
      </c>
      <c r="I84" s="74" t="s">
        <v>636</v>
      </c>
      <c r="J84" s="74" t="s">
        <v>565</v>
      </c>
      <c r="K84" s="73" t="s">
        <v>340</v>
      </c>
      <c r="L84" s="74" t="s">
        <v>635</v>
      </c>
      <c r="M84" s="73" t="s">
        <v>124</v>
      </c>
      <c r="N84" s="74" t="s">
        <v>127</v>
      </c>
      <c r="O84" s="74"/>
      <c r="P84" s="74"/>
      <c r="Q84" s="74"/>
      <c r="R84" s="74"/>
      <c r="S84" s="74" t="s">
        <v>419</v>
      </c>
      <c r="T84" s="75" t="s">
        <v>69</v>
      </c>
      <c r="U84" s="75" t="s">
        <v>70</v>
      </c>
      <c r="V84" s="79"/>
      <c r="W84" s="79"/>
      <c r="X84" s="68"/>
      <c r="Y84" s="68"/>
      <c r="Z84" s="68"/>
      <c r="AA84" s="68"/>
    </row>
    <row r="85" spans="1:27" ht="25.5">
      <c r="A85" s="71">
        <v>4084</v>
      </c>
      <c r="B85" s="73" t="s">
        <v>301</v>
      </c>
      <c r="C85" s="73" t="s">
        <v>269</v>
      </c>
      <c r="D85" s="74" t="s">
        <v>420</v>
      </c>
      <c r="E85" s="74" t="s">
        <v>618</v>
      </c>
      <c r="F85" s="74" t="s">
        <v>638</v>
      </c>
      <c r="G85" s="73" t="s">
        <v>340</v>
      </c>
      <c r="H85" s="73" t="s">
        <v>406</v>
      </c>
      <c r="I85" s="74" t="s">
        <v>618</v>
      </c>
      <c r="J85" s="74" t="s">
        <v>638</v>
      </c>
      <c r="K85" s="73" t="s">
        <v>340</v>
      </c>
      <c r="L85" s="74" t="s">
        <v>420</v>
      </c>
      <c r="M85" s="73" t="s">
        <v>124</v>
      </c>
      <c r="N85" s="74" t="s">
        <v>126</v>
      </c>
      <c r="O85" s="74"/>
      <c r="P85" s="74"/>
      <c r="Q85" s="74"/>
      <c r="R85" s="74"/>
      <c r="S85" s="74" t="s">
        <v>419</v>
      </c>
      <c r="T85" s="75" t="s">
        <v>71</v>
      </c>
      <c r="U85" s="75" t="s">
        <v>72</v>
      </c>
      <c r="V85" s="79"/>
      <c r="W85" s="79"/>
      <c r="X85" s="68"/>
      <c r="Y85" s="68"/>
      <c r="Z85" s="68"/>
      <c r="AA85" s="68"/>
    </row>
    <row r="86" spans="1:27" ht="51">
      <c r="A86" s="71">
        <v>4085</v>
      </c>
      <c r="B86" s="73" t="s">
        <v>301</v>
      </c>
      <c r="C86" s="73" t="s">
        <v>269</v>
      </c>
      <c r="D86" s="74" t="s">
        <v>639</v>
      </c>
      <c r="E86" s="74" t="s">
        <v>622</v>
      </c>
      <c r="F86" s="74" t="s">
        <v>640</v>
      </c>
      <c r="G86" s="73" t="s">
        <v>340</v>
      </c>
      <c r="H86" s="73" t="s">
        <v>406</v>
      </c>
      <c r="I86" s="74" t="s">
        <v>622</v>
      </c>
      <c r="J86" s="74" t="s">
        <v>640</v>
      </c>
      <c r="K86" s="73" t="s">
        <v>340</v>
      </c>
      <c r="L86" s="74" t="s">
        <v>639</v>
      </c>
      <c r="M86" s="73" t="s">
        <v>124</v>
      </c>
      <c r="N86" s="74" t="s">
        <v>126</v>
      </c>
      <c r="O86" s="74"/>
      <c r="P86" s="74"/>
      <c r="Q86" s="74"/>
      <c r="R86" s="74"/>
      <c r="S86" s="74" t="s">
        <v>419</v>
      </c>
      <c r="T86" s="75" t="s">
        <v>73</v>
      </c>
      <c r="U86" s="75" t="s">
        <v>74</v>
      </c>
      <c r="V86" s="79"/>
      <c r="W86" s="79"/>
      <c r="X86" s="68"/>
      <c r="Y86" s="68"/>
      <c r="Z86" s="68"/>
      <c r="AA86" s="68"/>
    </row>
    <row r="87" spans="1:27" ht="63.75">
      <c r="A87" s="71">
        <v>4086</v>
      </c>
      <c r="B87" s="73" t="s">
        <v>301</v>
      </c>
      <c r="C87" s="73" t="s">
        <v>269</v>
      </c>
      <c r="D87" s="74" t="s">
        <v>621</v>
      </c>
      <c r="E87" s="74" t="s">
        <v>641</v>
      </c>
      <c r="F87" s="74" t="s">
        <v>642</v>
      </c>
      <c r="G87" s="73" t="s">
        <v>340</v>
      </c>
      <c r="H87" s="73" t="s">
        <v>406</v>
      </c>
      <c r="I87" s="74" t="s">
        <v>641</v>
      </c>
      <c r="J87" s="74" t="s">
        <v>642</v>
      </c>
      <c r="K87" s="73" t="s">
        <v>340</v>
      </c>
      <c r="L87" s="74" t="s">
        <v>621</v>
      </c>
      <c r="M87" s="73" t="s">
        <v>124</v>
      </c>
      <c r="N87" s="74" t="s">
        <v>126</v>
      </c>
      <c r="O87" s="74"/>
      <c r="P87" s="74"/>
      <c r="Q87" s="74"/>
      <c r="R87" s="74"/>
      <c r="S87" s="74" t="s">
        <v>419</v>
      </c>
      <c r="T87" s="75" t="s">
        <v>75</v>
      </c>
      <c r="U87" s="75" t="s">
        <v>76</v>
      </c>
      <c r="V87" s="79"/>
      <c r="W87" s="79"/>
      <c r="X87" s="68"/>
      <c r="Y87" s="68"/>
      <c r="Z87" s="68"/>
      <c r="AA87" s="68"/>
    </row>
    <row r="88" spans="1:27" ht="38.25">
      <c r="A88" s="71">
        <v>4087</v>
      </c>
      <c r="B88" s="73" t="s">
        <v>301</v>
      </c>
      <c r="C88" s="73" t="s">
        <v>269</v>
      </c>
      <c r="D88" s="74" t="s">
        <v>625</v>
      </c>
      <c r="E88" s="74" t="s">
        <v>626</v>
      </c>
      <c r="F88" s="74" t="s">
        <v>643</v>
      </c>
      <c r="G88" s="73" t="s">
        <v>589</v>
      </c>
      <c r="H88" s="73" t="s">
        <v>407</v>
      </c>
      <c r="I88" s="74" t="s">
        <v>626</v>
      </c>
      <c r="J88" s="74" t="s">
        <v>643</v>
      </c>
      <c r="K88" s="73" t="s">
        <v>408</v>
      </c>
      <c r="L88" s="74" t="s">
        <v>625</v>
      </c>
      <c r="M88" s="73" t="s">
        <v>124</v>
      </c>
      <c r="N88" s="74" t="s">
        <v>126</v>
      </c>
      <c r="O88" s="74"/>
      <c r="P88" s="74"/>
      <c r="Q88" s="74"/>
      <c r="R88" s="74"/>
      <c r="S88" s="74" t="s">
        <v>419</v>
      </c>
      <c r="T88" s="75" t="s">
        <v>77</v>
      </c>
      <c r="U88" s="75" t="s">
        <v>78</v>
      </c>
      <c r="V88" s="68"/>
      <c r="W88" s="79"/>
      <c r="X88" s="68"/>
      <c r="Y88" s="68"/>
      <c r="Z88" s="68"/>
      <c r="AA88" s="68"/>
    </row>
    <row r="89" spans="1:27" ht="76.5">
      <c r="A89" s="71">
        <v>4088</v>
      </c>
      <c r="B89" s="73" t="s">
        <v>301</v>
      </c>
      <c r="C89" s="73" t="s">
        <v>269</v>
      </c>
      <c r="D89" s="74" t="s">
        <v>644</v>
      </c>
      <c r="E89" s="74" t="s">
        <v>645</v>
      </c>
      <c r="F89" s="74" t="s">
        <v>255</v>
      </c>
      <c r="G89" s="73" t="s">
        <v>340</v>
      </c>
      <c r="H89" s="73" t="s">
        <v>406</v>
      </c>
      <c r="I89" s="74" t="s">
        <v>645</v>
      </c>
      <c r="J89" s="74" t="s">
        <v>255</v>
      </c>
      <c r="K89" s="73" t="s">
        <v>340</v>
      </c>
      <c r="L89" s="74" t="s">
        <v>644</v>
      </c>
      <c r="M89" s="73" t="s">
        <v>124</v>
      </c>
      <c r="N89" s="74" t="s">
        <v>126</v>
      </c>
      <c r="O89" s="74"/>
      <c r="P89" s="74"/>
      <c r="Q89" s="74"/>
      <c r="R89" s="74"/>
      <c r="S89" s="74" t="s">
        <v>419</v>
      </c>
      <c r="T89" s="75" t="s">
        <v>79</v>
      </c>
      <c r="U89" s="75" t="s">
        <v>80</v>
      </c>
      <c r="V89" s="79"/>
      <c r="W89" s="79"/>
      <c r="X89" s="68"/>
      <c r="Y89" s="68"/>
      <c r="Z89" s="68"/>
      <c r="AA89" s="68"/>
    </row>
    <row r="90" spans="1:27" ht="25.5">
      <c r="A90" s="71">
        <v>4089</v>
      </c>
      <c r="B90" s="73" t="s">
        <v>301</v>
      </c>
      <c r="C90" s="73" t="s">
        <v>269</v>
      </c>
      <c r="D90" s="74" t="s">
        <v>646</v>
      </c>
      <c r="E90" s="74" t="s">
        <v>647</v>
      </c>
      <c r="F90" s="74" t="s">
        <v>648</v>
      </c>
      <c r="G90" s="73" t="s">
        <v>589</v>
      </c>
      <c r="H90" s="73" t="s">
        <v>407</v>
      </c>
      <c r="I90" s="74" t="s">
        <v>647</v>
      </c>
      <c r="J90" s="74" t="s">
        <v>648</v>
      </c>
      <c r="K90" s="73" t="s">
        <v>408</v>
      </c>
      <c r="L90" s="74" t="s">
        <v>646</v>
      </c>
      <c r="M90" s="73" t="s">
        <v>124</v>
      </c>
      <c r="N90" s="74" t="s">
        <v>126</v>
      </c>
      <c r="O90" s="74"/>
      <c r="P90" s="74"/>
      <c r="Q90" s="74"/>
      <c r="R90" s="74"/>
      <c r="S90" s="74" t="s">
        <v>419</v>
      </c>
      <c r="T90" s="75" t="s">
        <v>81</v>
      </c>
      <c r="U90" s="75" t="s">
        <v>82</v>
      </c>
      <c r="V90" s="79"/>
      <c r="W90" s="79"/>
      <c r="X90" s="68"/>
      <c r="Y90" s="68"/>
      <c r="Z90" s="68"/>
      <c r="AA90" s="68"/>
    </row>
    <row r="91" spans="1:27" ht="51">
      <c r="A91" s="71">
        <v>4090</v>
      </c>
      <c r="B91" s="73" t="s">
        <v>301</v>
      </c>
      <c r="C91" s="73" t="s">
        <v>269</v>
      </c>
      <c r="D91" s="74" t="s">
        <v>273</v>
      </c>
      <c r="E91" s="74" t="s">
        <v>624</v>
      </c>
      <c r="F91" s="74" t="s">
        <v>194</v>
      </c>
      <c r="G91" s="73" t="s">
        <v>340</v>
      </c>
      <c r="H91" s="73" t="s">
        <v>406</v>
      </c>
      <c r="I91" s="74" t="s">
        <v>624</v>
      </c>
      <c r="J91" s="74" t="s">
        <v>194</v>
      </c>
      <c r="K91" s="73" t="s">
        <v>340</v>
      </c>
      <c r="L91" s="74" t="s">
        <v>273</v>
      </c>
      <c r="M91" s="73" t="s">
        <v>124</v>
      </c>
      <c r="N91" s="74" t="s">
        <v>126</v>
      </c>
      <c r="O91" s="74"/>
      <c r="P91" s="74"/>
      <c r="Q91" s="74"/>
      <c r="R91" s="74"/>
      <c r="S91" s="74" t="s">
        <v>419</v>
      </c>
      <c r="T91" s="75" t="s">
        <v>83</v>
      </c>
      <c r="U91" s="75" t="s">
        <v>84</v>
      </c>
      <c r="V91" s="79"/>
      <c r="W91" s="79"/>
      <c r="X91" s="68"/>
      <c r="Y91" s="68"/>
      <c r="Z91" s="68"/>
      <c r="AA91" s="68"/>
    </row>
    <row r="92" spans="1:27" ht="51">
      <c r="A92" s="71">
        <v>4091</v>
      </c>
      <c r="B92" s="73" t="s">
        <v>301</v>
      </c>
      <c r="C92" s="73" t="s">
        <v>269</v>
      </c>
      <c r="D92" s="74" t="s">
        <v>273</v>
      </c>
      <c r="E92" s="74" t="s">
        <v>624</v>
      </c>
      <c r="F92" s="74" t="s">
        <v>649</v>
      </c>
      <c r="G92" s="73" t="s">
        <v>589</v>
      </c>
      <c r="H92" s="73" t="s">
        <v>407</v>
      </c>
      <c r="I92" s="74" t="s">
        <v>624</v>
      </c>
      <c r="J92" s="74" t="s">
        <v>649</v>
      </c>
      <c r="K92" s="73" t="s">
        <v>408</v>
      </c>
      <c r="L92" s="74" t="s">
        <v>273</v>
      </c>
      <c r="M92" s="73" t="s">
        <v>124</v>
      </c>
      <c r="N92" s="74" t="s">
        <v>126</v>
      </c>
      <c r="O92" s="74"/>
      <c r="P92" s="74"/>
      <c r="Q92" s="74"/>
      <c r="R92" s="74"/>
      <c r="S92" s="74" t="s">
        <v>419</v>
      </c>
      <c r="T92" s="75" t="s">
        <v>85</v>
      </c>
      <c r="U92" s="75" t="s">
        <v>86</v>
      </c>
      <c r="V92" s="68"/>
      <c r="W92" s="79"/>
      <c r="X92" s="68"/>
      <c r="Y92" s="68"/>
      <c r="Z92" s="68"/>
      <c r="AA92" s="68"/>
    </row>
    <row r="93" spans="1:27" ht="51">
      <c r="A93" s="71">
        <v>4092</v>
      </c>
      <c r="B93" s="73" t="s">
        <v>301</v>
      </c>
      <c r="C93" s="73" t="s">
        <v>269</v>
      </c>
      <c r="D93" s="74" t="s">
        <v>650</v>
      </c>
      <c r="E93" s="74" t="s">
        <v>651</v>
      </c>
      <c r="F93" s="74" t="s">
        <v>253</v>
      </c>
      <c r="G93" s="73" t="s">
        <v>589</v>
      </c>
      <c r="H93" s="73" t="s">
        <v>407</v>
      </c>
      <c r="I93" s="74" t="s">
        <v>651</v>
      </c>
      <c r="J93" s="74" t="s">
        <v>253</v>
      </c>
      <c r="K93" s="73" t="s">
        <v>408</v>
      </c>
      <c r="L93" s="74" t="s">
        <v>650</v>
      </c>
      <c r="M93" s="73" t="s">
        <v>124</v>
      </c>
      <c r="N93" s="74" t="s">
        <v>126</v>
      </c>
      <c r="O93" s="74"/>
      <c r="P93" s="74"/>
      <c r="Q93" s="74"/>
      <c r="R93" s="74"/>
      <c r="S93" s="74" t="s">
        <v>419</v>
      </c>
      <c r="T93" s="75" t="s">
        <v>85</v>
      </c>
      <c r="U93" s="75" t="s">
        <v>86</v>
      </c>
      <c r="V93" s="79"/>
      <c r="W93" s="79"/>
      <c r="X93" s="68"/>
      <c r="Y93" s="68"/>
      <c r="Z93" s="68"/>
      <c r="AA93" s="68"/>
    </row>
    <row r="94" spans="1:27" ht="89.25">
      <c r="A94" s="71">
        <v>4093</v>
      </c>
      <c r="B94" s="73" t="s">
        <v>274</v>
      </c>
      <c r="C94" s="73" t="s">
        <v>268</v>
      </c>
      <c r="D94" s="74" t="s">
        <v>184</v>
      </c>
      <c r="E94" s="74" t="s">
        <v>184</v>
      </c>
      <c r="F94" s="74" t="s">
        <v>276</v>
      </c>
      <c r="G94" s="73" t="s">
        <v>589</v>
      </c>
      <c r="H94" s="73" t="s">
        <v>406</v>
      </c>
      <c r="I94" s="74" t="s">
        <v>184</v>
      </c>
      <c r="J94" s="74" t="s">
        <v>276</v>
      </c>
      <c r="K94" s="73" t="s">
        <v>408</v>
      </c>
      <c r="L94" s="74" t="s">
        <v>184</v>
      </c>
      <c r="M94" s="73" t="s">
        <v>341</v>
      </c>
      <c r="N94" s="74" t="s">
        <v>537</v>
      </c>
      <c r="O94" s="74"/>
      <c r="P94" s="74"/>
      <c r="Q94" s="74"/>
      <c r="R94" s="74"/>
      <c r="S94" s="74" t="s">
        <v>419</v>
      </c>
      <c r="T94" s="82" t="s">
        <v>87</v>
      </c>
      <c r="U94" s="75" t="s">
        <v>88</v>
      </c>
      <c r="V94" s="79"/>
      <c r="W94" s="79"/>
      <c r="X94" s="68"/>
      <c r="Y94" s="68"/>
      <c r="Z94" s="68"/>
      <c r="AA94" s="68"/>
    </row>
    <row r="95" spans="1:27" ht="51">
      <c r="A95" s="71">
        <v>4094</v>
      </c>
      <c r="B95" s="73" t="s">
        <v>274</v>
      </c>
      <c r="C95" s="73" t="s">
        <v>268</v>
      </c>
      <c r="D95" s="74" t="s">
        <v>184</v>
      </c>
      <c r="E95" s="74" t="s">
        <v>194</v>
      </c>
      <c r="F95" s="74" t="s">
        <v>652</v>
      </c>
      <c r="G95" s="73" t="s">
        <v>589</v>
      </c>
      <c r="H95" s="73" t="s">
        <v>406</v>
      </c>
      <c r="I95" s="74" t="s">
        <v>194</v>
      </c>
      <c r="J95" s="74" t="s">
        <v>652</v>
      </c>
      <c r="K95" s="73" t="s">
        <v>408</v>
      </c>
      <c r="L95" s="74" t="s">
        <v>184</v>
      </c>
      <c r="M95" s="73" t="s">
        <v>341</v>
      </c>
      <c r="N95" s="74" t="s">
        <v>538</v>
      </c>
      <c r="O95" s="74"/>
      <c r="P95" s="74"/>
      <c r="Q95" s="74"/>
      <c r="R95" s="74"/>
      <c r="S95" s="74" t="s">
        <v>419</v>
      </c>
      <c r="T95" s="75" t="s">
        <v>89</v>
      </c>
      <c r="U95" s="75" t="s">
        <v>90</v>
      </c>
      <c r="V95" s="68"/>
      <c r="W95" s="79"/>
      <c r="X95" s="68"/>
      <c r="Y95" s="68"/>
      <c r="Z95" s="68"/>
      <c r="AA95" s="68"/>
    </row>
    <row r="96" spans="1:27" ht="127.5">
      <c r="A96" s="71">
        <v>4095</v>
      </c>
      <c r="B96" s="73" t="s">
        <v>274</v>
      </c>
      <c r="C96" s="73" t="s">
        <v>268</v>
      </c>
      <c r="D96" s="74" t="s">
        <v>218</v>
      </c>
      <c r="E96" s="74" t="s">
        <v>169</v>
      </c>
      <c r="F96" s="74" t="s">
        <v>653</v>
      </c>
      <c r="G96" s="73" t="s">
        <v>589</v>
      </c>
      <c r="H96" s="73" t="s">
        <v>406</v>
      </c>
      <c r="I96" s="74" t="s">
        <v>169</v>
      </c>
      <c r="J96" s="74" t="s">
        <v>653</v>
      </c>
      <c r="K96" s="73" t="s">
        <v>408</v>
      </c>
      <c r="L96" s="74" t="s">
        <v>218</v>
      </c>
      <c r="M96" s="73" t="s">
        <v>356</v>
      </c>
      <c r="N96" s="74" t="s">
        <v>542</v>
      </c>
      <c r="O96" s="74"/>
      <c r="P96" s="74"/>
      <c r="Q96" s="74"/>
      <c r="R96" s="74"/>
      <c r="S96" s="74" t="s">
        <v>419</v>
      </c>
      <c r="T96" s="75" t="s">
        <v>91</v>
      </c>
      <c r="U96" s="82" t="s">
        <v>92</v>
      </c>
      <c r="V96" s="79"/>
      <c r="W96" s="79"/>
      <c r="X96" s="68"/>
      <c r="Y96" s="68"/>
      <c r="Z96" s="68"/>
      <c r="AA96" s="68"/>
    </row>
    <row r="97" spans="1:27" ht="127.5">
      <c r="A97" s="71">
        <v>4096</v>
      </c>
      <c r="B97" s="73" t="s">
        <v>274</v>
      </c>
      <c r="C97" s="73" t="s">
        <v>268</v>
      </c>
      <c r="D97" s="74" t="s">
        <v>218</v>
      </c>
      <c r="E97" s="74" t="s">
        <v>169</v>
      </c>
      <c r="F97" s="74" t="s">
        <v>654</v>
      </c>
      <c r="G97" s="73" t="s">
        <v>589</v>
      </c>
      <c r="H97" s="73" t="s">
        <v>406</v>
      </c>
      <c r="I97" s="74" t="s">
        <v>169</v>
      </c>
      <c r="J97" s="74" t="s">
        <v>654</v>
      </c>
      <c r="K97" s="73" t="s">
        <v>408</v>
      </c>
      <c r="L97" s="74" t="s">
        <v>218</v>
      </c>
      <c r="M97" s="73" t="s">
        <v>356</v>
      </c>
      <c r="N97" s="74" t="s">
        <v>542</v>
      </c>
      <c r="O97" s="74"/>
      <c r="P97" s="74"/>
      <c r="Q97" s="74"/>
      <c r="R97" s="74"/>
      <c r="S97" s="74" t="s">
        <v>419</v>
      </c>
      <c r="T97" s="75" t="s">
        <v>91</v>
      </c>
      <c r="U97" s="82" t="s">
        <v>93</v>
      </c>
      <c r="V97" s="79"/>
      <c r="W97" s="79"/>
      <c r="X97" s="68"/>
      <c r="Y97" s="68"/>
      <c r="Z97" s="68"/>
      <c r="AA97" s="68"/>
    </row>
    <row r="98" spans="1:27" ht="102">
      <c r="A98" s="71">
        <v>4097</v>
      </c>
      <c r="B98" s="73" t="s">
        <v>274</v>
      </c>
      <c r="C98" s="73" t="s">
        <v>268</v>
      </c>
      <c r="D98" s="74" t="s">
        <v>655</v>
      </c>
      <c r="E98" s="74" t="s">
        <v>248</v>
      </c>
      <c r="F98" s="74" t="s">
        <v>656</v>
      </c>
      <c r="G98" s="73" t="s">
        <v>594</v>
      </c>
      <c r="H98" s="73" t="s">
        <v>406</v>
      </c>
      <c r="I98" s="74" t="s">
        <v>248</v>
      </c>
      <c r="J98" s="74" t="s">
        <v>656</v>
      </c>
      <c r="K98" s="73" t="s">
        <v>409</v>
      </c>
      <c r="L98" s="74" t="s">
        <v>655</v>
      </c>
      <c r="M98" s="73" t="s">
        <v>410</v>
      </c>
      <c r="N98" s="74" t="s">
        <v>359</v>
      </c>
      <c r="O98" s="74"/>
      <c r="P98" s="74"/>
      <c r="Q98" s="74"/>
      <c r="R98" s="74"/>
      <c r="S98" s="74" t="s">
        <v>419</v>
      </c>
      <c r="T98" s="75" t="s">
        <v>91</v>
      </c>
      <c r="U98" s="82" t="s">
        <v>94</v>
      </c>
      <c r="V98" s="79"/>
      <c r="W98" s="79"/>
      <c r="X98" s="68"/>
      <c r="Y98" s="68"/>
      <c r="Z98" s="68"/>
      <c r="AA98" s="68"/>
    </row>
    <row r="99" spans="1:27" ht="102">
      <c r="A99" s="71">
        <v>4098</v>
      </c>
      <c r="B99" s="73" t="s">
        <v>657</v>
      </c>
      <c r="C99" s="73" t="s">
        <v>658</v>
      </c>
      <c r="D99" s="74"/>
      <c r="E99" s="74" t="s">
        <v>659</v>
      </c>
      <c r="F99" s="74" t="s">
        <v>241</v>
      </c>
      <c r="G99" s="73" t="s">
        <v>340</v>
      </c>
      <c r="H99" s="73" t="s">
        <v>406</v>
      </c>
      <c r="I99" s="74" t="s">
        <v>659</v>
      </c>
      <c r="J99" s="74" t="s">
        <v>241</v>
      </c>
      <c r="K99" s="73" t="s">
        <v>340</v>
      </c>
      <c r="L99" s="74"/>
      <c r="M99" s="73" t="s">
        <v>341</v>
      </c>
      <c r="N99" s="74" t="s">
        <v>359</v>
      </c>
      <c r="O99" s="74"/>
      <c r="P99" s="74"/>
      <c r="Q99" s="74"/>
      <c r="R99" s="74"/>
      <c r="S99" s="74" t="s">
        <v>419</v>
      </c>
      <c r="T99" s="82" t="s">
        <v>95</v>
      </c>
      <c r="U99" s="75" t="s">
        <v>96</v>
      </c>
      <c r="V99" s="68"/>
      <c r="W99" s="79"/>
      <c r="X99" s="68"/>
      <c r="Y99" s="68"/>
      <c r="Z99" s="68"/>
      <c r="AA99" s="68"/>
    </row>
    <row r="100" spans="1:27" ht="102">
      <c r="A100" s="71">
        <v>4099</v>
      </c>
      <c r="B100" s="73" t="s">
        <v>657</v>
      </c>
      <c r="C100" s="73" t="s">
        <v>658</v>
      </c>
      <c r="D100" s="74"/>
      <c r="E100" s="74" t="s">
        <v>659</v>
      </c>
      <c r="F100" s="74" t="s">
        <v>241</v>
      </c>
      <c r="G100" s="73" t="s">
        <v>340</v>
      </c>
      <c r="H100" s="73" t="s">
        <v>406</v>
      </c>
      <c r="I100" s="74" t="s">
        <v>659</v>
      </c>
      <c r="J100" s="74" t="s">
        <v>241</v>
      </c>
      <c r="K100" s="73" t="s">
        <v>340</v>
      </c>
      <c r="L100" s="74"/>
      <c r="M100" s="73" t="s">
        <v>341</v>
      </c>
      <c r="N100" s="74" t="s">
        <v>359</v>
      </c>
      <c r="O100" s="74"/>
      <c r="P100" s="74"/>
      <c r="Q100" s="74"/>
      <c r="R100" s="74"/>
      <c r="S100" s="74" t="s">
        <v>419</v>
      </c>
      <c r="T100" s="82" t="s">
        <v>97</v>
      </c>
      <c r="U100" s="75" t="s">
        <v>98</v>
      </c>
      <c r="V100" s="68"/>
      <c r="W100" s="68"/>
      <c r="X100" s="68"/>
      <c r="Y100" s="68"/>
      <c r="Z100" s="68"/>
      <c r="AA100" s="68"/>
    </row>
    <row r="101" spans="1:27" ht="140.25">
      <c r="A101" s="71">
        <v>4100</v>
      </c>
      <c r="B101" s="73" t="s">
        <v>657</v>
      </c>
      <c r="C101" s="73" t="s">
        <v>658</v>
      </c>
      <c r="D101" s="74"/>
      <c r="E101" s="74"/>
      <c r="F101" s="74"/>
      <c r="G101" s="73" t="s">
        <v>340</v>
      </c>
      <c r="H101" s="73" t="s">
        <v>406</v>
      </c>
      <c r="I101" s="74"/>
      <c r="J101" s="74"/>
      <c r="K101" s="73" t="s">
        <v>340</v>
      </c>
      <c r="L101" s="74"/>
      <c r="M101" s="73" t="s">
        <v>341</v>
      </c>
      <c r="N101" s="74" t="s">
        <v>359</v>
      </c>
      <c r="O101" s="74"/>
      <c r="P101" s="74"/>
      <c r="Q101" s="74"/>
      <c r="R101" s="74"/>
      <c r="S101" s="74" t="s">
        <v>419</v>
      </c>
      <c r="T101" s="82" t="s">
        <v>99</v>
      </c>
      <c r="U101" s="82" t="s">
        <v>100</v>
      </c>
      <c r="V101" s="68"/>
      <c r="W101" s="68"/>
      <c r="X101" s="68"/>
      <c r="Y101" s="68"/>
      <c r="Z101" s="68"/>
      <c r="AA101" s="68"/>
    </row>
    <row r="102" spans="1:27" ht="178.5">
      <c r="A102" s="71">
        <v>4101</v>
      </c>
      <c r="B102" s="73" t="s">
        <v>657</v>
      </c>
      <c r="C102" s="73" t="s">
        <v>658</v>
      </c>
      <c r="D102" s="74"/>
      <c r="E102" s="74"/>
      <c r="F102" s="74"/>
      <c r="G102" s="73" t="s">
        <v>340</v>
      </c>
      <c r="H102" s="73" t="s">
        <v>406</v>
      </c>
      <c r="I102" s="74"/>
      <c r="J102" s="74"/>
      <c r="K102" s="73" t="s">
        <v>340</v>
      </c>
      <c r="L102" s="74"/>
      <c r="M102" s="73" t="s">
        <v>341</v>
      </c>
      <c r="N102" s="74" t="s">
        <v>359</v>
      </c>
      <c r="O102" s="74"/>
      <c r="P102" s="74"/>
      <c r="Q102" s="74"/>
      <c r="R102" s="74"/>
      <c r="S102" s="74" t="s">
        <v>419</v>
      </c>
      <c r="T102" s="82" t="s">
        <v>101</v>
      </c>
      <c r="U102" s="75" t="s">
        <v>102</v>
      </c>
      <c r="V102" s="68"/>
      <c r="W102" s="68"/>
      <c r="X102" s="68"/>
      <c r="Y102" s="68"/>
      <c r="Z102" s="68"/>
      <c r="AA102" s="68"/>
    </row>
    <row r="103" spans="1:27" ht="25.5">
      <c r="A103" s="71">
        <v>4102</v>
      </c>
      <c r="B103" s="73" t="s">
        <v>657</v>
      </c>
      <c r="C103" s="73" t="s">
        <v>658</v>
      </c>
      <c r="D103" s="74"/>
      <c r="E103" s="74" t="s">
        <v>660</v>
      </c>
      <c r="F103" s="74" t="s">
        <v>257</v>
      </c>
      <c r="G103" s="73" t="s">
        <v>340</v>
      </c>
      <c r="H103" s="73" t="s">
        <v>406</v>
      </c>
      <c r="I103" s="74" t="s">
        <v>660</v>
      </c>
      <c r="J103" s="74" t="s">
        <v>257</v>
      </c>
      <c r="K103" s="73" t="s">
        <v>340</v>
      </c>
      <c r="L103" s="74"/>
      <c r="M103" s="73" t="s">
        <v>341</v>
      </c>
      <c r="N103" s="74" t="s">
        <v>359</v>
      </c>
      <c r="O103" s="74"/>
      <c r="P103" s="74"/>
      <c r="Q103" s="74"/>
      <c r="R103" s="74"/>
      <c r="S103" s="74" t="s">
        <v>419</v>
      </c>
      <c r="T103" s="75" t="s">
        <v>103</v>
      </c>
      <c r="U103" s="75" t="s">
        <v>104</v>
      </c>
      <c r="V103" s="68"/>
      <c r="W103" s="68"/>
      <c r="X103" s="68"/>
      <c r="Y103" s="68"/>
      <c r="Z103" s="68"/>
      <c r="AA103" s="68"/>
    </row>
    <row r="104" spans="1:27" ht="25.5">
      <c r="A104" s="71">
        <v>4103</v>
      </c>
      <c r="B104" s="73" t="s">
        <v>657</v>
      </c>
      <c r="C104" s="73" t="s">
        <v>658</v>
      </c>
      <c r="D104" s="74"/>
      <c r="E104" s="74" t="s">
        <v>661</v>
      </c>
      <c r="F104" s="74" t="s">
        <v>257</v>
      </c>
      <c r="G104" s="73" t="s">
        <v>340</v>
      </c>
      <c r="H104" s="73" t="s">
        <v>406</v>
      </c>
      <c r="I104" s="74" t="s">
        <v>661</v>
      </c>
      <c r="J104" s="74" t="s">
        <v>257</v>
      </c>
      <c r="K104" s="73" t="s">
        <v>340</v>
      </c>
      <c r="L104" s="74"/>
      <c r="M104" s="73" t="s">
        <v>341</v>
      </c>
      <c r="N104" s="74" t="s">
        <v>359</v>
      </c>
      <c r="O104" s="74"/>
      <c r="P104" s="74"/>
      <c r="Q104" s="74"/>
      <c r="R104" s="74"/>
      <c r="S104" s="74" t="s">
        <v>419</v>
      </c>
      <c r="T104" s="75" t="s">
        <v>103</v>
      </c>
      <c r="U104" s="75" t="s">
        <v>104</v>
      </c>
      <c r="V104" s="68"/>
      <c r="W104" s="68"/>
      <c r="X104" s="68"/>
      <c r="Y104" s="68"/>
      <c r="Z104" s="68"/>
      <c r="AA104" s="68"/>
    </row>
    <row r="105" spans="1:27" ht="140.25">
      <c r="A105" s="71">
        <v>4104</v>
      </c>
      <c r="B105" s="73" t="s">
        <v>657</v>
      </c>
      <c r="C105" s="73" t="s">
        <v>658</v>
      </c>
      <c r="D105" s="74" t="s">
        <v>173</v>
      </c>
      <c r="E105" s="74" t="s">
        <v>662</v>
      </c>
      <c r="F105" s="74" t="s">
        <v>257</v>
      </c>
      <c r="G105" s="73" t="s">
        <v>340</v>
      </c>
      <c r="H105" s="73" t="s">
        <v>406</v>
      </c>
      <c r="I105" s="74" t="s">
        <v>662</v>
      </c>
      <c r="J105" s="74" t="s">
        <v>257</v>
      </c>
      <c r="K105" s="73" t="s">
        <v>340</v>
      </c>
      <c r="L105" s="74" t="s">
        <v>173</v>
      </c>
      <c r="M105" s="73" t="s">
        <v>341</v>
      </c>
      <c r="N105" s="74" t="s">
        <v>359</v>
      </c>
      <c r="O105" s="74"/>
      <c r="P105" s="74"/>
      <c r="Q105" s="74"/>
      <c r="R105" s="74"/>
      <c r="S105" s="74" t="s">
        <v>419</v>
      </c>
      <c r="T105" s="82" t="s">
        <v>425</v>
      </c>
      <c r="U105" s="75" t="s">
        <v>104</v>
      </c>
      <c r="V105" s="68"/>
      <c r="W105" s="68"/>
      <c r="X105" s="68"/>
      <c r="Y105" s="68"/>
      <c r="Z105" s="68"/>
      <c r="AA105" s="68"/>
    </row>
    <row r="106" spans="1:27" ht="63.75">
      <c r="A106" s="71">
        <v>4105</v>
      </c>
      <c r="B106" s="73" t="s">
        <v>657</v>
      </c>
      <c r="C106" s="73" t="s">
        <v>658</v>
      </c>
      <c r="D106" s="74" t="s">
        <v>173</v>
      </c>
      <c r="E106" s="74"/>
      <c r="F106" s="74"/>
      <c r="G106" s="73" t="s">
        <v>339</v>
      </c>
      <c r="H106" s="73" t="s">
        <v>406</v>
      </c>
      <c r="I106" s="74"/>
      <c r="J106" s="74"/>
      <c r="K106" s="73" t="s">
        <v>339</v>
      </c>
      <c r="L106" s="74" t="s">
        <v>173</v>
      </c>
      <c r="M106" s="73" t="s">
        <v>341</v>
      </c>
      <c r="N106" s="74" t="s">
        <v>383</v>
      </c>
      <c r="O106" s="74"/>
      <c r="P106" s="74"/>
      <c r="Q106" s="74"/>
      <c r="R106" s="74"/>
      <c r="S106" s="74" t="s">
        <v>419</v>
      </c>
      <c r="T106" s="75" t="s">
        <v>426</v>
      </c>
      <c r="U106" s="75" t="s">
        <v>427</v>
      </c>
      <c r="V106" s="79"/>
      <c r="W106" s="80"/>
      <c r="X106" s="68"/>
      <c r="Y106" s="68"/>
      <c r="Z106" s="68"/>
      <c r="AA106" s="68"/>
    </row>
    <row r="107" spans="1:27" ht="63.75">
      <c r="A107" s="71">
        <v>4106</v>
      </c>
      <c r="B107" s="73" t="s">
        <v>663</v>
      </c>
      <c r="C107" s="73" t="s">
        <v>664</v>
      </c>
      <c r="D107" s="74" t="s">
        <v>665</v>
      </c>
      <c r="E107" s="74" t="s">
        <v>177</v>
      </c>
      <c r="F107" s="74" t="s">
        <v>241</v>
      </c>
      <c r="G107" s="73" t="s">
        <v>589</v>
      </c>
      <c r="H107" s="73" t="s">
        <v>407</v>
      </c>
      <c r="I107" s="74" t="s">
        <v>177</v>
      </c>
      <c r="J107" s="74" t="s">
        <v>241</v>
      </c>
      <c r="K107" s="73" t="s">
        <v>408</v>
      </c>
      <c r="L107" s="74" t="s">
        <v>665</v>
      </c>
      <c r="M107" s="73" t="s">
        <v>341</v>
      </c>
      <c r="N107" s="74" t="s">
        <v>543</v>
      </c>
      <c r="O107" s="74"/>
      <c r="P107" s="74"/>
      <c r="Q107" s="74"/>
      <c r="R107" s="74"/>
      <c r="S107" s="74" t="s">
        <v>419</v>
      </c>
      <c r="T107" s="75" t="s">
        <v>428</v>
      </c>
      <c r="U107" s="75" t="s">
        <v>429</v>
      </c>
      <c r="V107" s="79"/>
      <c r="W107" s="79"/>
      <c r="X107" s="68"/>
      <c r="Y107" s="68"/>
      <c r="Z107" s="68"/>
      <c r="AA107" s="68"/>
    </row>
    <row r="108" spans="1:27" ht="153">
      <c r="A108" s="71">
        <v>4107</v>
      </c>
      <c r="B108" s="73" t="s">
        <v>666</v>
      </c>
      <c r="C108" s="73" t="s">
        <v>667</v>
      </c>
      <c r="D108" s="74" t="s">
        <v>590</v>
      </c>
      <c r="E108" s="74" t="s">
        <v>591</v>
      </c>
      <c r="F108" s="74" t="s">
        <v>298</v>
      </c>
      <c r="G108" s="73" t="s">
        <v>589</v>
      </c>
      <c r="H108" s="73" t="s">
        <v>407</v>
      </c>
      <c r="I108" s="74" t="s">
        <v>591</v>
      </c>
      <c r="J108" s="74" t="s">
        <v>298</v>
      </c>
      <c r="K108" s="73" t="s">
        <v>408</v>
      </c>
      <c r="L108" s="74" t="s">
        <v>590</v>
      </c>
      <c r="M108" s="73" t="s">
        <v>124</v>
      </c>
      <c r="N108" s="74" t="s">
        <v>539</v>
      </c>
      <c r="O108" s="74"/>
      <c r="P108" s="74"/>
      <c r="Q108" s="74"/>
      <c r="R108" s="74"/>
      <c r="S108" s="74" t="s">
        <v>419</v>
      </c>
      <c r="T108" s="75" t="s">
        <v>430</v>
      </c>
      <c r="U108" s="82" t="s">
        <v>431</v>
      </c>
      <c r="V108" s="79"/>
      <c r="W108" s="79"/>
      <c r="X108" s="68"/>
      <c r="Y108" s="68"/>
      <c r="Z108" s="68"/>
      <c r="AA108" s="68"/>
    </row>
    <row r="109" spans="1:27" ht="102">
      <c r="A109" s="71">
        <v>4108</v>
      </c>
      <c r="B109" s="73" t="s">
        <v>666</v>
      </c>
      <c r="C109" s="73" t="s">
        <v>667</v>
      </c>
      <c r="D109" s="74" t="s">
        <v>590</v>
      </c>
      <c r="E109" s="74" t="s">
        <v>591</v>
      </c>
      <c r="F109" s="74" t="s">
        <v>178</v>
      </c>
      <c r="G109" s="73" t="s">
        <v>589</v>
      </c>
      <c r="H109" s="73" t="s">
        <v>407</v>
      </c>
      <c r="I109" s="74" t="s">
        <v>591</v>
      </c>
      <c r="J109" s="74" t="s">
        <v>178</v>
      </c>
      <c r="K109" s="73" t="s">
        <v>408</v>
      </c>
      <c r="L109" s="74" t="s">
        <v>590</v>
      </c>
      <c r="M109" s="73" t="s">
        <v>124</v>
      </c>
      <c r="N109" s="74" t="s">
        <v>539</v>
      </c>
      <c r="O109" s="74"/>
      <c r="P109" s="74"/>
      <c r="Q109" s="74"/>
      <c r="R109" s="74"/>
      <c r="S109" s="74" t="s">
        <v>419</v>
      </c>
      <c r="T109" s="75" t="s">
        <v>430</v>
      </c>
      <c r="U109" s="82" t="s">
        <v>432</v>
      </c>
      <c r="V109" s="79"/>
      <c r="W109" s="79"/>
      <c r="X109" s="68"/>
      <c r="Y109" s="68"/>
      <c r="Z109" s="68"/>
      <c r="AA109" s="68"/>
    </row>
    <row r="110" spans="1:27" ht="25.5">
      <c r="A110" s="71">
        <v>4109</v>
      </c>
      <c r="B110" s="73" t="s">
        <v>666</v>
      </c>
      <c r="C110" s="73" t="s">
        <v>667</v>
      </c>
      <c r="D110" s="74" t="s">
        <v>592</v>
      </c>
      <c r="E110" s="74" t="s">
        <v>593</v>
      </c>
      <c r="F110" s="74" t="s">
        <v>259</v>
      </c>
      <c r="G110" s="73" t="s">
        <v>589</v>
      </c>
      <c r="H110" s="73" t="s">
        <v>407</v>
      </c>
      <c r="I110" s="74" t="s">
        <v>593</v>
      </c>
      <c r="J110" s="74" t="s">
        <v>259</v>
      </c>
      <c r="K110" s="73" t="s">
        <v>408</v>
      </c>
      <c r="L110" s="74" t="s">
        <v>592</v>
      </c>
      <c r="M110" s="73" t="s">
        <v>124</v>
      </c>
      <c r="N110" s="74" t="s">
        <v>539</v>
      </c>
      <c r="O110" s="74"/>
      <c r="P110" s="74"/>
      <c r="Q110" s="74"/>
      <c r="R110" s="74"/>
      <c r="S110" s="74" t="s">
        <v>419</v>
      </c>
      <c r="T110" s="75" t="s">
        <v>433</v>
      </c>
      <c r="U110" s="75" t="s">
        <v>434</v>
      </c>
      <c r="V110" s="79"/>
      <c r="W110" s="79"/>
      <c r="X110" s="68"/>
      <c r="Y110" s="68"/>
      <c r="Z110" s="68"/>
      <c r="AA110" s="68"/>
    </row>
    <row r="111" spans="1:27" ht="63.75">
      <c r="A111" s="71">
        <v>4110</v>
      </c>
      <c r="B111" s="73" t="s">
        <v>666</v>
      </c>
      <c r="C111" s="73" t="s">
        <v>667</v>
      </c>
      <c r="D111" s="74" t="s">
        <v>592</v>
      </c>
      <c r="E111" s="74" t="s">
        <v>593</v>
      </c>
      <c r="F111" s="74" t="s">
        <v>171</v>
      </c>
      <c r="G111" s="73" t="s">
        <v>589</v>
      </c>
      <c r="H111" s="73" t="s">
        <v>407</v>
      </c>
      <c r="I111" s="74" t="s">
        <v>593</v>
      </c>
      <c r="J111" s="74" t="s">
        <v>171</v>
      </c>
      <c r="K111" s="73" t="s">
        <v>408</v>
      </c>
      <c r="L111" s="74" t="s">
        <v>592</v>
      </c>
      <c r="M111" s="73" t="s">
        <v>124</v>
      </c>
      <c r="N111" s="74" t="s">
        <v>539</v>
      </c>
      <c r="O111" s="74"/>
      <c r="P111" s="74"/>
      <c r="Q111" s="74"/>
      <c r="R111" s="74"/>
      <c r="S111" s="74" t="s">
        <v>419</v>
      </c>
      <c r="T111" s="75" t="s">
        <v>435</v>
      </c>
      <c r="U111" s="75" t="s">
        <v>436</v>
      </c>
      <c r="V111" s="68"/>
      <c r="W111" s="68"/>
      <c r="X111" s="68"/>
      <c r="Y111" s="68"/>
      <c r="Z111" s="68"/>
      <c r="AA111" s="68"/>
    </row>
    <row r="112" spans="1:27" ht="25.5">
      <c r="A112" s="71">
        <v>4111</v>
      </c>
      <c r="B112" s="73" t="s">
        <v>666</v>
      </c>
      <c r="C112" s="73" t="s">
        <v>667</v>
      </c>
      <c r="D112" s="74" t="s">
        <v>592</v>
      </c>
      <c r="E112" s="74" t="s">
        <v>668</v>
      </c>
      <c r="F112" s="74" t="s">
        <v>194</v>
      </c>
      <c r="G112" s="73" t="s">
        <v>589</v>
      </c>
      <c r="H112" s="73" t="s">
        <v>407</v>
      </c>
      <c r="I112" s="74" t="s">
        <v>668</v>
      </c>
      <c r="J112" s="74" t="s">
        <v>194</v>
      </c>
      <c r="K112" s="73" t="s">
        <v>408</v>
      </c>
      <c r="L112" s="74" t="s">
        <v>592</v>
      </c>
      <c r="M112" s="73" t="s">
        <v>124</v>
      </c>
      <c r="N112" s="74" t="s">
        <v>539</v>
      </c>
      <c r="O112" s="74"/>
      <c r="P112" s="74"/>
      <c r="Q112" s="74"/>
      <c r="R112" s="74"/>
      <c r="S112" s="74" t="s">
        <v>419</v>
      </c>
      <c r="T112" s="75" t="s">
        <v>437</v>
      </c>
      <c r="U112" s="75" t="s">
        <v>438</v>
      </c>
      <c r="V112" s="79"/>
      <c r="W112" s="79"/>
      <c r="X112" s="68"/>
      <c r="Y112" s="68"/>
      <c r="Z112" s="68"/>
      <c r="AA112" s="68"/>
    </row>
    <row r="113" spans="1:27" ht="38.25">
      <c r="A113" s="71">
        <v>4112</v>
      </c>
      <c r="B113" s="73" t="s">
        <v>666</v>
      </c>
      <c r="C113" s="73" t="s">
        <v>667</v>
      </c>
      <c r="D113" s="74" t="s">
        <v>592</v>
      </c>
      <c r="E113" s="74" t="s">
        <v>668</v>
      </c>
      <c r="F113" s="74" t="s">
        <v>182</v>
      </c>
      <c r="G113" s="73" t="s">
        <v>589</v>
      </c>
      <c r="H113" s="73" t="s">
        <v>407</v>
      </c>
      <c r="I113" s="74" t="s">
        <v>668</v>
      </c>
      <c r="J113" s="74" t="s">
        <v>182</v>
      </c>
      <c r="K113" s="73" t="s">
        <v>408</v>
      </c>
      <c r="L113" s="74" t="s">
        <v>592</v>
      </c>
      <c r="M113" s="73" t="s">
        <v>124</v>
      </c>
      <c r="N113" s="74" t="s">
        <v>539</v>
      </c>
      <c r="O113" s="74"/>
      <c r="P113" s="74"/>
      <c r="Q113" s="74"/>
      <c r="R113" s="74"/>
      <c r="S113" s="74" t="s">
        <v>419</v>
      </c>
      <c r="T113" s="75" t="s">
        <v>439</v>
      </c>
      <c r="U113" s="75" t="s">
        <v>440</v>
      </c>
      <c r="V113" s="79"/>
      <c r="W113" s="79"/>
      <c r="X113" s="68"/>
      <c r="Y113" s="68"/>
      <c r="Z113" s="68"/>
      <c r="AA113" s="68"/>
    </row>
    <row r="114" spans="1:27" ht="165.75">
      <c r="A114" s="71">
        <v>4113</v>
      </c>
      <c r="B114" s="73" t="s">
        <v>666</v>
      </c>
      <c r="C114" s="73" t="s">
        <v>667</v>
      </c>
      <c r="D114" s="74" t="s">
        <v>669</v>
      </c>
      <c r="E114" s="74" t="s">
        <v>670</v>
      </c>
      <c r="F114" s="74" t="s">
        <v>171</v>
      </c>
      <c r="G114" s="73" t="s">
        <v>589</v>
      </c>
      <c r="H114" s="73" t="s">
        <v>407</v>
      </c>
      <c r="I114" s="74" t="s">
        <v>670</v>
      </c>
      <c r="J114" s="74" t="s">
        <v>171</v>
      </c>
      <c r="K114" s="73" t="s">
        <v>408</v>
      </c>
      <c r="L114" s="74" t="s">
        <v>669</v>
      </c>
      <c r="M114" s="73" t="s">
        <v>124</v>
      </c>
      <c r="N114" s="74" t="s">
        <v>539</v>
      </c>
      <c r="O114" s="74"/>
      <c r="P114" s="74"/>
      <c r="Q114" s="74"/>
      <c r="R114" s="74"/>
      <c r="S114" s="74" t="s">
        <v>419</v>
      </c>
      <c r="T114" s="75" t="s">
        <v>441</v>
      </c>
      <c r="U114" s="82" t="s">
        <v>442</v>
      </c>
      <c r="V114" s="79"/>
      <c r="W114" s="79"/>
      <c r="X114" s="68"/>
      <c r="Y114" s="68"/>
      <c r="Z114" s="68"/>
      <c r="AA114" s="68"/>
    </row>
    <row r="115" spans="1:27" ht="89.25">
      <c r="A115" s="71">
        <v>4114</v>
      </c>
      <c r="B115" s="73" t="s">
        <v>666</v>
      </c>
      <c r="C115" s="73" t="s">
        <v>667</v>
      </c>
      <c r="D115" s="74" t="s">
        <v>669</v>
      </c>
      <c r="E115" s="74" t="s">
        <v>671</v>
      </c>
      <c r="F115" s="74" t="s">
        <v>197</v>
      </c>
      <c r="G115" s="73" t="s">
        <v>589</v>
      </c>
      <c r="H115" s="73" t="s">
        <v>407</v>
      </c>
      <c r="I115" s="74" t="s">
        <v>671</v>
      </c>
      <c r="J115" s="74" t="s">
        <v>197</v>
      </c>
      <c r="K115" s="73" t="s">
        <v>408</v>
      </c>
      <c r="L115" s="74" t="s">
        <v>669</v>
      </c>
      <c r="M115" s="73" t="s">
        <v>124</v>
      </c>
      <c r="N115" s="74" t="s">
        <v>539</v>
      </c>
      <c r="O115" s="74"/>
      <c r="P115" s="74"/>
      <c r="Q115" s="74"/>
      <c r="R115" s="74"/>
      <c r="S115" s="74" t="s">
        <v>419</v>
      </c>
      <c r="T115" s="75" t="s">
        <v>443</v>
      </c>
      <c r="U115" s="75" t="s">
        <v>444</v>
      </c>
      <c r="V115" s="68"/>
      <c r="W115" s="68"/>
      <c r="X115" s="68"/>
      <c r="Y115" s="68"/>
      <c r="Z115" s="68"/>
      <c r="AA115" s="68"/>
    </row>
    <row r="116" spans="1:27" ht="25.5">
      <c r="A116" s="71">
        <v>4115</v>
      </c>
      <c r="B116" s="73" t="s">
        <v>666</v>
      </c>
      <c r="C116" s="73" t="s">
        <v>667</v>
      </c>
      <c r="D116" s="74" t="s">
        <v>669</v>
      </c>
      <c r="E116" s="74" t="s">
        <v>671</v>
      </c>
      <c r="F116" s="74" t="s">
        <v>191</v>
      </c>
      <c r="G116" s="73" t="s">
        <v>589</v>
      </c>
      <c r="H116" s="73" t="s">
        <v>407</v>
      </c>
      <c r="I116" s="74" t="s">
        <v>671</v>
      </c>
      <c r="J116" s="74" t="s">
        <v>191</v>
      </c>
      <c r="K116" s="73" t="s">
        <v>408</v>
      </c>
      <c r="L116" s="74" t="s">
        <v>669</v>
      </c>
      <c r="M116" s="73" t="s">
        <v>124</v>
      </c>
      <c r="N116" s="74" t="s">
        <v>539</v>
      </c>
      <c r="O116" s="74"/>
      <c r="P116" s="74"/>
      <c r="Q116" s="74"/>
      <c r="R116" s="74"/>
      <c r="S116" s="74" t="s">
        <v>419</v>
      </c>
      <c r="T116" s="75" t="s">
        <v>445</v>
      </c>
      <c r="U116" s="75" t="s">
        <v>446</v>
      </c>
      <c r="V116" s="68"/>
      <c r="W116" s="68"/>
      <c r="X116" s="68"/>
      <c r="Y116" s="68"/>
      <c r="Z116" s="68"/>
      <c r="AA116" s="68"/>
    </row>
    <row r="117" spans="1:27" ht="89.25">
      <c r="A117" s="71">
        <v>4116</v>
      </c>
      <c r="B117" s="73" t="s">
        <v>672</v>
      </c>
      <c r="C117" s="73" t="s">
        <v>673</v>
      </c>
      <c r="D117" s="74" t="s">
        <v>669</v>
      </c>
      <c r="E117" s="74" t="s">
        <v>671</v>
      </c>
      <c r="F117" s="74" t="s">
        <v>249</v>
      </c>
      <c r="G117" s="73" t="s">
        <v>589</v>
      </c>
      <c r="H117" s="73" t="s">
        <v>407</v>
      </c>
      <c r="I117" s="74" t="s">
        <v>671</v>
      </c>
      <c r="J117" s="74" t="s">
        <v>249</v>
      </c>
      <c r="K117" s="73" t="s">
        <v>408</v>
      </c>
      <c r="L117" s="74" t="s">
        <v>669</v>
      </c>
      <c r="M117" s="73" t="s">
        <v>124</v>
      </c>
      <c r="N117" s="74" t="s">
        <v>539</v>
      </c>
      <c r="O117" s="74"/>
      <c r="P117" s="74"/>
      <c r="Q117" s="74"/>
      <c r="R117" s="74"/>
      <c r="S117" s="74" t="s">
        <v>419</v>
      </c>
      <c r="T117" s="75" t="s">
        <v>447</v>
      </c>
      <c r="U117" s="75" t="s">
        <v>448</v>
      </c>
      <c r="V117" s="68"/>
      <c r="W117" s="68"/>
      <c r="X117" s="68"/>
      <c r="Y117" s="68"/>
      <c r="Z117" s="68"/>
      <c r="AA117" s="68"/>
    </row>
    <row r="118" spans="1:27" ht="216.75">
      <c r="A118" s="71">
        <v>4117</v>
      </c>
      <c r="B118" s="73" t="s">
        <v>672</v>
      </c>
      <c r="C118" s="73" t="s">
        <v>673</v>
      </c>
      <c r="D118" s="74" t="s">
        <v>674</v>
      </c>
      <c r="E118" s="74" t="s">
        <v>671</v>
      </c>
      <c r="F118" s="74" t="s">
        <v>249</v>
      </c>
      <c r="G118" s="73" t="s">
        <v>589</v>
      </c>
      <c r="H118" s="73" t="s">
        <v>407</v>
      </c>
      <c r="I118" s="74" t="s">
        <v>671</v>
      </c>
      <c r="J118" s="74" t="s">
        <v>249</v>
      </c>
      <c r="K118" s="73" t="s">
        <v>408</v>
      </c>
      <c r="L118" s="74" t="s">
        <v>674</v>
      </c>
      <c r="M118" s="73" t="s">
        <v>124</v>
      </c>
      <c r="N118" s="74" t="s">
        <v>539</v>
      </c>
      <c r="O118" s="74"/>
      <c r="P118" s="74"/>
      <c r="Q118" s="74"/>
      <c r="R118" s="74"/>
      <c r="S118" s="74" t="s">
        <v>419</v>
      </c>
      <c r="T118" s="82" t="s">
        <v>449</v>
      </c>
      <c r="U118" s="75" t="s">
        <v>450</v>
      </c>
      <c r="V118" s="68"/>
      <c r="W118" s="68"/>
      <c r="X118" s="68"/>
      <c r="Y118" s="68"/>
      <c r="Z118" s="68"/>
      <c r="AA118" s="68"/>
    </row>
    <row r="119" spans="1:27" ht="25.5">
      <c r="A119" s="71">
        <v>4118</v>
      </c>
      <c r="B119" s="73" t="s">
        <v>302</v>
      </c>
      <c r="C119" s="73" t="s">
        <v>278</v>
      </c>
      <c r="D119" s="74" t="s">
        <v>590</v>
      </c>
      <c r="E119" s="74" t="s">
        <v>675</v>
      </c>
      <c r="F119" s="74" t="s">
        <v>298</v>
      </c>
      <c r="G119" s="73" t="s">
        <v>589</v>
      </c>
      <c r="H119" s="73" t="s">
        <v>407</v>
      </c>
      <c r="I119" s="74" t="s">
        <v>675</v>
      </c>
      <c r="J119" s="74" t="s">
        <v>298</v>
      </c>
      <c r="K119" s="73" t="s">
        <v>408</v>
      </c>
      <c r="L119" s="74" t="s">
        <v>590</v>
      </c>
      <c r="M119" s="73" t="s">
        <v>124</v>
      </c>
      <c r="N119" s="74" t="s">
        <v>539</v>
      </c>
      <c r="O119" s="74"/>
      <c r="P119" s="74"/>
      <c r="Q119" s="74"/>
      <c r="R119" s="74"/>
      <c r="S119" s="74" t="s">
        <v>419</v>
      </c>
      <c r="T119" s="75" t="s">
        <v>451</v>
      </c>
      <c r="U119" s="75" t="s">
        <v>452</v>
      </c>
      <c r="V119" s="68"/>
      <c r="W119" s="68"/>
      <c r="X119" s="68"/>
      <c r="Y119" s="68"/>
      <c r="Z119" s="68"/>
      <c r="AA119" s="68"/>
    </row>
    <row r="120" spans="1:27" ht="25.5">
      <c r="A120" s="71">
        <v>4119</v>
      </c>
      <c r="B120" s="73" t="s">
        <v>302</v>
      </c>
      <c r="C120" s="73" t="s">
        <v>278</v>
      </c>
      <c r="D120" s="74" t="s">
        <v>590</v>
      </c>
      <c r="E120" s="74" t="s">
        <v>675</v>
      </c>
      <c r="F120" s="74" t="s">
        <v>178</v>
      </c>
      <c r="G120" s="73" t="s">
        <v>589</v>
      </c>
      <c r="H120" s="73" t="s">
        <v>407</v>
      </c>
      <c r="I120" s="74" t="s">
        <v>675</v>
      </c>
      <c r="J120" s="74" t="s">
        <v>178</v>
      </c>
      <c r="K120" s="73" t="s">
        <v>408</v>
      </c>
      <c r="L120" s="74" t="s">
        <v>590</v>
      </c>
      <c r="M120" s="73" t="s">
        <v>124</v>
      </c>
      <c r="N120" s="74" t="s">
        <v>539</v>
      </c>
      <c r="O120" s="74"/>
      <c r="P120" s="74"/>
      <c r="Q120" s="74"/>
      <c r="R120" s="74"/>
      <c r="S120" s="74" t="s">
        <v>419</v>
      </c>
      <c r="T120" s="75" t="s">
        <v>453</v>
      </c>
      <c r="U120" s="75" t="s">
        <v>454</v>
      </c>
      <c r="V120" s="68"/>
      <c r="W120" s="68"/>
      <c r="X120" s="68"/>
      <c r="Y120" s="68"/>
      <c r="Z120" s="68"/>
      <c r="AA120" s="68"/>
    </row>
    <row r="121" spans="1:27" ht="25.5">
      <c r="A121" s="71">
        <v>4120</v>
      </c>
      <c r="B121" s="73" t="s">
        <v>302</v>
      </c>
      <c r="C121" s="73" t="s">
        <v>278</v>
      </c>
      <c r="D121" s="74" t="s">
        <v>669</v>
      </c>
      <c r="E121" s="74" t="s">
        <v>671</v>
      </c>
      <c r="F121" s="74" t="s">
        <v>249</v>
      </c>
      <c r="G121" s="73" t="s">
        <v>589</v>
      </c>
      <c r="H121" s="73" t="s">
        <v>407</v>
      </c>
      <c r="I121" s="74" t="s">
        <v>671</v>
      </c>
      <c r="J121" s="74" t="s">
        <v>249</v>
      </c>
      <c r="K121" s="73" t="s">
        <v>408</v>
      </c>
      <c r="L121" s="74" t="s">
        <v>669</v>
      </c>
      <c r="M121" s="73" t="s">
        <v>124</v>
      </c>
      <c r="N121" s="74" t="s">
        <v>539</v>
      </c>
      <c r="O121" s="74"/>
      <c r="P121" s="74"/>
      <c r="Q121" s="74"/>
      <c r="R121" s="74"/>
      <c r="S121" s="74" t="s">
        <v>419</v>
      </c>
      <c r="T121" s="75" t="s">
        <v>451</v>
      </c>
      <c r="U121" s="75" t="s">
        <v>452</v>
      </c>
      <c r="V121" s="68"/>
      <c r="W121" s="68"/>
      <c r="X121" s="68"/>
      <c r="Y121" s="68"/>
      <c r="Z121" s="68"/>
      <c r="AA121" s="68"/>
    </row>
    <row r="122" spans="1:27" ht="25.5">
      <c r="A122" s="71">
        <v>4121</v>
      </c>
      <c r="B122" s="73" t="s">
        <v>302</v>
      </c>
      <c r="C122" s="73" t="s">
        <v>278</v>
      </c>
      <c r="D122" s="74" t="s">
        <v>592</v>
      </c>
      <c r="E122" s="74" t="s">
        <v>593</v>
      </c>
      <c r="F122" s="74" t="s">
        <v>172</v>
      </c>
      <c r="G122" s="73" t="s">
        <v>589</v>
      </c>
      <c r="H122" s="73" t="s">
        <v>407</v>
      </c>
      <c r="I122" s="74" t="s">
        <v>593</v>
      </c>
      <c r="J122" s="74" t="s">
        <v>172</v>
      </c>
      <c r="K122" s="73" t="s">
        <v>408</v>
      </c>
      <c r="L122" s="74" t="s">
        <v>592</v>
      </c>
      <c r="M122" s="73" t="s">
        <v>124</v>
      </c>
      <c r="N122" s="74" t="s">
        <v>539</v>
      </c>
      <c r="O122" s="74"/>
      <c r="P122" s="74"/>
      <c r="Q122" s="74"/>
      <c r="R122" s="74"/>
      <c r="S122" s="74" t="s">
        <v>419</v>
      </c>
      <c r="T122" s="75" t="s">
        <v>453</v>
      </c>
      <c r="U122" s="75" t="s">
        <v>454</v>
      </c>
      <c r="V122" s="68"/>
      <c r="W122" s="68"/>
      <c r="X122" s="68"/>
      <c r="Y122" s="68"/>
      <c r="Z122" s="68"/>
      <c r="AA122" s="68"/>
    </row>
    <row r="123" spans="1:27" ht="76.5">
      <c r="A123" s="71">
        <v>4122</v>
      </c>
      <c r="B123" s="73" t="s">
        <v>303</v>
      </c>
      <c r="C123" s="73" t="s">
        <v>676</v>
      </c>
      <c r="D123" s="74" t="s">
        <v>665</v>
      </c>
      <c r="E123" s="74" t="s">
        <v>177</v>
      </c>
      <c r="F123" s="74" t="s">
        <v>241</v>
      </c>
      <c r="G123" s="73" t="s">
        <v>589</v>
      </c>
      <c r="H123" s="73" t="s">
        <v>406</v>
      </c>
      <c r="I123" s="74" t="s">
        <v>177</v>
      </c>
      <c r="J123" s="74" t="s">
        <v>241</v>
      </c>
      <c r="K123" s="73" t="s">
        <v>408</v>
      </c>
      <c r="L123" s="74" t="s">
        <v>665</v>
      </c>
      <c r="M123" s="73" t="s">
        <v>341</v>
      </c>
      <c r="N123" s="74" t="s">
        <v>543</v>
      </c>
      <c r="O123" s="74"/>
      <c r="P123" s="74"/>
      <c r="Q123" s="74"/>
      <c r="R123" s="74"/>
      <c r="S123" s="74" t="s">
        <v>419</v>
      </c>
      <c r="T123" s="75" t="s">
        <v>455</v>
      </c>
      <c r="U123" s="75" t="s">
        <v>456</v>
      </c>
      <c r="V123" s="68"/>
      <c r="W123" s="68"/>
      <c r="X123" s="68"/>
      <c r="Y123" s="68"/>
      <c r="Z123" s="68"/>
      <c r="AA123" s="68"/>
    </row>
    <row r="124" spans="1:27" ht="25.5">
      <c r="A124" s="71">
        <v>4123</v>
      </c>
      <c r="B124" s="73" t="s">
        <v>303</v>
      </c>
      <c r="C124" s="73" t="s">
        <v>676</v>
      </c>
      <c r="D124" s="74" t="s">
        <v>665</v>
      </c>
      <c r="E124" s="74" t="s">
        <v>177</v>
      </c>
      <c r="F124" s="74" t="s">
        <v>241</v>
      </c>
      <c r="G124" s="73" t="s">
        <v>589</v>
      </c>
      <c r="H124" s="73" t="s">
        <v>406</v>
      </c>
      <c r="I124" s="74" t="s">
        <v>177</v>
      </c>
      <c r="J124" s="74" t="s">
        <v>241</v>
      </c>
      <c r="K124" s="73" t="s">
        <v>408</v>
      </c>
      <c r="L124" s="74" t="s">
        <v>665</v>
      </c>
      <c r="M124" s="73" t="s">
        <v>341</v>
      </c>
      <c r="N124" s="74" t="s">
        <v>543</v>
      </c>
      <c r="O124" s="74"/>
      <c r="P124" s="74"/>
      <c r="Q124" s="74"/>
      <c r="R124" s="74"/>
      <c r="S124" s="74" t="s">
        <v>419</v>
      </c>
      <c r="T124" s="75" t="s">
        <v>457</v>
      </c>
      <c r="U124" s="75" t="s">
        <v>458</v>
      </c>
      <c r="V124" s="68"/>
      <c r="W124" s="68"/>
      <c r="X124" s="68"/>
      <c r="Y124" s="68"/>
      <c r="Z124" s="68"/>
      <c r="AA124" s="68"/>
    </row>
    <row r="125" spans="1:27" ht="102">
      <c r="A125" s="71">
        <v>4124</v>
      </c>
      <c r="B125" s="73" t="s">
        <v>303</v>
      </c>
      <c r="C125" s="73" t="s">
        <v>676</v>
      </c>
      <c r="D125" s="74" t="s">
        <v>270</v>
      </c>
      <c r="E125" s="74" t="s">
        <v>677</v>
      </c>
      <c r="F125" s="74" t="s">
        <v>182</v>
      </c>
      <c r="G125" s="73" t="s">
        <v>589</v>
      </c>
      <c r="H125" s="73" t="s">
        <v>406</v>
      </c>
      <c r="I125" s="74" t="s">
        <v>677</v>
      </c>
      <c r="J125" s="74" t="s">
        <v>182</v>
      </c>
      <c r="K125" s="73" t="s">
        <v>408</v>
      </c>
      <c r="L125" s="74" t="s">
        <v>270</v>
      </c>
      <c r="M125" s="73" t="s">
        <v>341</v>
      </c>
      <c r="N125" s="74" t="s">
        <v>543</v>
      </c>
      <c r="O125" s="74"/>
      <c r="P125" s="74"/>
      <c r="Q125" s="74"/>
      <c r="R125" s="74"/>
      <c r="S125" s="74" t="s">
        <v>419</v>
      </c>
      <c r="T125" s="82" t="s">
        <v>459</v>
      </c>
      <c r="U125" s="75" t="s">
        <v>460</v>
      </c>
      <c r="V125" s="68"/>
      <c r="W125" s="68"/>
      <c r="X125" s="68"/>
      <c r="Y125" s="68"/>
      <c r="Z125" s="68"/>
      <c r="AA125" s="68"/>
    </row>
    <row r="126" spans="1:27" ht="63.75">
      <c r="A126" s="71">
        <v>4125</v>
      </c>
      <c r="B126" s="73" t="s">
        <v>303</v>
      </c>
      <c r="C126" s="73" t="s">
        <v>676</v>
      </c>
      <c r="D126" s="74" t="s">
        <v>271</v>
      </c>
      <c r="E126" s="74" t="s">
        <v>678</v>
      </c>
      <c r="F126" s="74" t="s">
        <v>241</v>
      </c>
      <c r="G126" s="73" t="s">
        <v>340</v>
      </c>
      <c r="H126" s="73" t="s">
        <v>406</v>
      </c>
      <c r="I126" s="74" t="s">
        <v>678</v>
      </c>
      <c r="J126" s="74" t="s">
        <v>241</v>
      </c>
      <c r="K126" s="73" t="s">
        <v>340</v>
      </c>
      <c r="L126" s="74" t="s">
        <v>271</v>
      </c>
      <c r="M126" s="73" t="s">
        <v>341</v>
      </c>
      <c r="N126" s="74" t="s">
        <v>543</v>
      </c>
      <c r="O126" s="74"/>
      <c r="P126" s="74"/>
      <c r="Q126" s="74"/>
      <c r="R126" s="74"/>
      <c r="S126" s="74" t="s">
        <v>419</v>
      </c>
      <c r="T126" s="75" t="s">
        <v>461</v>
      </c>
      <c r="U126" s="75" t="s">
        <v>462</v>
      </c>
      <c r="V126" s="68"/>
      <c r="W126" s="68"/>
      <c r="X126" s="68"/>
      <c r="Y126" s="68"/>
      <c r="Z126" s="68"/>
      <c r="AA126" s="68"/>
    </row>
    <row r="127" spans="1:27" ht="89.25">
      <c r="A127" s="71">
        <v>4126</v>
      </c>
      <c r="B127" s="73" t="s">
        <v>304</v>
      </c>
      <c r="C127" s="73" t="s">
        <v>282</v>
      </c>
      <c r="D127" s="74" t="s">
        <v>218</v>
      </c>
      <c r="E127" s="74" t="s">
        <v>169</v>
      </c>
      <c r="F127" s="74" t="s">
        <v>179</v>
      </c>
      <c r="G127" s="73" t="s">
        <v>339</v>
      </c>
      <c r="H127" s="73" t="s">
        <v>406</v>
      </c>
      <c r="I127" s="74" t="s">
        <v>169</v>
      </c>
      <c r="J127" s="74" t="s">
        <v>179</v>
      </c>
      <c r="K127" s="73" t="s">
        <v>339</v>
      </c>
      <c r="L127" s="74" t="s">
        <v>218</v>
      </c>
      <c r="M127" s="73" t="s">
        <v>356</v>
      </c>
      <c r="N127" s="74" t="s">
        <v>542</v>
      </c>
      <c r="O127" s="74"/>
      <c r="P127" s="74"/>
      <c r="Q127" s="74"/>
      <c r="R127" s="74"/>
      <c r="S127" s="74" t="s">
        <v>419</v>
      </c>
      <c r="T127" s="75" t="s">
        <v>404</v>
      </c>
      <c r="U127" s="75" t="s">
        <v>405</v>
      </c>
      <c r="V127" s="68"/>
      <c r="W127" s="68"/>
      <c r="X127" s="68"/>
      <c r="Y127" s="68"/>
      <c r="Z127" s="68"/>
      <c r="AA127" s="68"/>
    </row>
    <row r="128" spans="1:27" ht="89.25">
      <c r="A128" s="71">
        <v>4127</v>
      </c>
      <c r="B128" s="73" t="s">
        <v>304</v>
      </c>
      <c r="C128" s="73" t="s">
        <v>282</v>
      </c>
      <c r="D128" s="74" t="s">
        <v>297</v>
      </c>
      <c r="E128" s="74" t="s">
        <v>298</v>
      </c>
      <c r="F128" s="74" t="s">
        <v>172</v>
      </c>
      <c r="G128" s="73" t="s">
        <v>339</v>
      </c>
      <c r="H128" s="73" t="s">
        <v>406</v>
      </c>
      <c r="I128" s="74" t="s">
        <v>298</v>
      </c>
      <c r="J128" s="74" t="s">
        <v>172</v>
      </c>
      <c r="K128" s="73" t="s">
        <v>339</v>
      </c>
      <c r="L128" s="74" t="s">
        <v>297</v>
      </c>
      <c r="M128" s="73" t="s">
        <v>356</v>
      </c>
      <c r="N128" s="74" t="s">
        <v>542</v>
      </c>
      <c r="O128" s="74"/>
      <c r="P128" s="74"/>
      <c r="Q128" s="74"/>
      <c r="R128" s="74"/>
      <c r="S128" s="74" t="s">
        <v>419</v>
      </c>
      <c r="T128" s="75" t="s">
        <v>290</v>
      </c>
      <c r="U128" s="75" t="s">
        <v>291</v>
      </c>
      <c r="V128" s="68"/>
      <c r="W128" s="68"/>
      <c r="X128" s="68"/>
      <c r="Y128" s="68"/>
      <c r="Z128" s="68"/>
      <c r="AA128" s="68"/>
    </row>
    <row r="129" spans="1:27" ht="114.75">
      <c r="A129" s="71">
        <v>4128</v>
      </c>
      <c r="B129" s="73" t="s">
        <v>304</v>
      </c>
      <c r="C129" s="73" t="s">
        <v>282</v>
      </c>
      <c r="D129" s="74" t="s">
        <v>217</v>
      </c>
      <c r="E129" s="74" t="s">
        <v>176</v>
      </c>
      <c r="F129" s="74" t="s">
        <v>192</v>
      </c>
      <c r="G129" s="73" t="s">
        <v>339</v>
      </c>
      <c r="H129" s="73" t="s">
        <v>406</v>
      </c>
      <c r="I129" s="74" t="s">
        <v>176</v>
      </c>
      <c r="J129" s="74" t="s">
        <v>192</v>
      </c>
      <c r="K129" s="73" t="s">
        <v>339</v>
      </c>
      <c r="L129" s="74" t="s">
        <v>217</v>
      </c>
      <c r="M129" s="73" t="s">
        <v>366</v>
      </c>
      <c r="N129" s="74" t="s">
        <v>544</v>
      </c>
      <c r="O129" s="74"/>
      <c r="P129" s="74"/>
      <c r="Q129" s="74"/>
      <c r="R129" s="74"/>
      <c r="S129" s="74" t="s">
        <v>419</v>
      </c>
      <c r="T129" s="82" t="s">
        <v>463</v>
      </c>
      <c r="U129" s="75" t="s">
        <v>246</v>
      </c>
      <c r="V129" s="68"/>
      <c r="W129" s="68"/>
      <c r="X129" s="68"/>
      <c r="Y129" s="68"/>
      <c r="Z129" s="68"/>
      <c r="AA129" s="68"/>
    </row>
    <row r="130" spans="1:27" ht="140.25">
      <c r="A130" s="71">
        <v>4129</v>
      </c>
      <c r="B130" s="73" t="s">
        <v>304</v>
      </c>
      <c r="C130" s="73" t="s">
        <v>282</v>
      </c>
      <c r="D130" s="74" t="s">
        <v>214</v>
      </c>
      <c r="E130" s="74" t="s">
        <v>178</v>
      </c>
      <c r="F130" s="74" t="s">
        <v>190</v>
      </c>
      <c r="G130" s="73" t="s">
        <v>340</v>
      </c>
      <c r="H130" s="73" t="s">
        <v>406</v>
      </c>
      <c r="I130" s="74" t="s">
        <v>178</v>
      </c>
      <c r="J130" s="74" t="s">
        <v>190</v>
      </c>
      <c r="K130" s="73" t="s">
        <v>340</v>
      </c>
      <c r="L130" s="74" t="s">
        <v>214</v>
      </c>
      <c r="M130" s="73" t="s">
        <v>366</v>
      </c>
      <c r="N130" s="74" t="s">
        <v>368</v>
      </c>
      <c r="O130" s="74"/>
      <c r="P130" s="74"/>
      <c r="Q130" s="74"/>
      <c r="R130" s="74"/>
      <c r="S130" s="74" t="s">
        <v>419</v>
      </c>
      <c r="T130" s="82" t="s">
        <v>464</v>
      </c>
      <c r="U130" s="75" t="s">
        <v>465</v>
      </c>
      <c r="V130" s="68"/>
      <c r="W130" s="79"/>
      <c r="X130" s="68"/>
      <c r="Y130" s="68"/>
      <c r="Z130" s="68"/>
      <c r="AA130" s="68"/>
    </row>
    <row r="131" spans="1:27" ht="102">
      <c r="A131" s="71">
        <v>4130</v>
      </c>
      <c r="B131" s="73" t="s">
        <v>304</v>
      </c>
      <c r="C131" s="73" t="s">
        <v>282</v>
      </c>
      <c r="D131" s="74" t="s">
        <v>201</v>
      </c>
      <c r="E131" s="74" t="s">
        <v>679</v>
      </c>
      <c r="F131" s="74" t="s">
        <v>210</v>
      </c>
      <c r="G131" s="73" t="s">
        <v>340</v>
      </c>
      <c r="H131" s="73" t="s">
        <v>406</v>
      </c>
      <c r="I131" s="74" t="s">
        <v>679</v>
      </c>
      <c r="J131" s="74" t="s">
        <v>210</v>
      </c>
      <c r="K131" s="73" t="s">
        <v>340</v>
      </c>
      <c r="L131" s="74" t="s">
        <v>201</v>
      </c>
      <c r="M131" s="73" t="s">
        <v>356</v>
      </c>
      <c r="N131" s="74" t="s">
        <v>540</v>
      </c>
      <c r="O131" s="74"/>
      <c r="P131" s="74"/>
      <c r="Q131" s="74"/>
      <c r="R131" s="74"/>
      <c r="S131" s="74" t="s">
        <v>419</v>
      </c>
      <c r="T131" s="82" t="s">
        <v>466</v>
      </c>
      <c r="U131" s="75" t="s">
        <v>227</v>
      </c>
      <c r="V131" s="68"/>
      <c r="W131" s="68"/>
      <c r="X131" s="68"/>
      <c r="Y131" s="68"/>
      <c r="Z131" s="68"/>
      <c r="AA131" s="68"/>
    </row>
    <row r="132" spans="1:27" ht="76.5">
      <c r="A132" s="71">
        <v>4131</v>
      </c>
      <c r="B132" s="73" t="s">
        <v>304</v>
      </c>
      <c r="C132" s="73" t="s">
        <v>282</v>
      </c>
      <c r="D132" s="74" t="s">
        <v>201</v>
      </c>
      <c r="E132" s="74" t="s">
        <v>679</v>
      </c>
      <c r="F132" s="74" t="s">
        <v>210</v>
      </c>
      <c r="G132" s="73" t="s">
        <v>339</v>
      </c>
      <c r="H132" s="73" t="s">
        <v>406</v>
      </c>
      <c r="I132" s="74" t="s">
        <v>679</v>
      </c>
      <c r="J132" s="74" t="s">
        <v>210</v>
      </c>
      <c r="K132" s="73" t="s">
        <v>339</v>
      </c>
      <c r="L132" s="74" t="s">
        <v>201</v>
      </c>
      <c r="M132" s="73" t="s">
        <v>356</v>
      </c>
      <c r="N132" s="74" t="s">
        <v>540</v>
      </c>
      <c r="O132" s="74"/>
      <c r="P132" s="74"/>
      <c r="Q132" s="74"/>
      <c r="R132" s="74"/>
      <c r="S132" s="74" t="s">
        <v>419</v>
      </c>
      <c r="T132" s="75" t="s">
        <v>467</v>
      </c>
      <c r="U132" s="75" t="s">
        <v>258</v>
      </c>
      <c r="V132" s="68"/>
      <c r="W132" s="68"/>
      <c r="X132" s="68"/>
      <c r="Y132" s="68"/>
      <c r="Z132" s="68"/>
      <c r="AA132" s="68"/>
    </row>
    <row r="133" spans="1:27" ht="51">
      <c r="A133" s="71">
        <v>4132</v>
      </c>
      <c r="B133" s="73" t="s">
        <v>304</v>
      </c>
      <c r="C133" s="73" t="s">
        <v>282</v>
      </c>
      <c r="D133" s="74" t="s">
        <v>230</v>
      </c>
      <c r="E133" s="74" t="s">
        <v>231</v>
      </c>
      <c r="F133" s="74" t="s">
        <v>183</v>
      </c>
      <c r="G133" s="73" t="s">
        <v>339</v>
      </c>
      <c r="H133" s="73" t="s">
        <v>406</v>
      </c>
      <c r="I133" s="74" t="s">
        <v>231</v>
      </c>
      <c r="J133" s="74" t="s">
        <v>183</v>
      </c>
      <c r="K133" s="73" t="s">
        <v>339</v>
      </c>
      <c r="L133" s="74" t="s">
        <v>230</v>
      </c>
      <c r="M133" s="73" t="s">
        <v>356</v>
      </c>
      <c r="N133" s="74" t="s">
        <v>540</v>
      </c>
      <c r="O133" s="74"/>
      <c r="P133" s="74"/>
      <c r="Q133" s="74"/>
      <c r="R133" s="74"/>
      <c r="S133" s="74" t="s">
        <v>419</v>
      </c>
      <c r="T133" s="75" t="s">
        <v>468</v>
      </c>
      <c r="U133" s="75" t="s">
        <v>469</v>
      </c>
      <c r="V133" s="68"/>
      <c r="W133" s="68"/>
      <c r="X133" s="68"/>
      <c r="Y133" s="68"/>
      <c r="Z133" s="68"/>
      <c r="AA133" s="68"/>
    </row>
    <row r="134" spans="1:27" ht="63.75">
      <c r="A134" s="71">
        <v>4133</v>
      </c>
      <c r="B134" s="73" t="s">
        <v>304</v>
      </c>
      <c r="C134" s="73" t="s">
        <v>282</v>
      </c>
      <c r="D134" s="74" t="s">
        <v>230</v>
      </c>
      <c r="E134" s="74" t="s">
        <v>231</v>
      </c>
      <c r="F134" s="74" t="s">
        <v>183</v>
      </c>
      <c r="G134" s="73" t="s">
        <v>339</v>
      </c>
      <c r="H134" s="73" t="s">
        <v>406</v>
      </c>
      <c r="I134" s="74" t="s">
        <v>231</v>
      </c>
      <c r="J134" s="74" t="s">
        <v>183</v>
      </c>
      <c r="K134" s="73" t="s">
        <v>339</v>
      </c>
      <c r="L134" s="74" t="s">
        <v>230</v>
      </c>
      <c r="M134" s="73" t="s">
        <v>356</v>
      </c>
      <c r="N134" s="74" t="s">
        <v>540</v>
      </c>
      <c r="O134" s="74"/>
      <c r="P134" s="74"/>
      <c r="Q134" s="74"/>
      <c r="R134" s="74"/>
      <c r="S134" s="74" t="s">
        <v>419</v>
      </c>
      <c r="T134" s="75" t="s">
        <v>470</v>
      </c>
      <c r="U134" s="75" t="s">
        <v>471</v>
      </c>
      <c r="V134" s="68"/>
      <c r="W134" s="68"/>
      <c r="X134" s="68"/>
      <c r="Y134" s="68"/>
      <c r="Z134" s="68"/>
      <c r="AA134" s="68"/>
    </row>
    <row r="135" spans="1:27" ht="165.75">
      <c r="A135" s="71">
        <v>4134</v>
      </c>
      <c r="B135" s="73" t="s">
        <v>304</v>
      </c>
      <c r="C135" s="73" t="s">
        <v>282</v>
      </c>
      <c r="D135" s="74" t="s">
        <v>284</v>
      </c>
      <c r="E135" s="74" t="s">
        <v>680</v>
      </c>
      <c r="F135" s="74" t="s">
        <v>182</v>
      </c>
      <c r="G135" s="73" t="s">
        <v>339</v>
      </c>
      <c r="H135" s="73" t="s">
        <v>406</v>
      </c>
      <c r="I135" s="74" t="s">
        <v>680</v>
      </c>
      <c r="J135" s="74" t="s">
        <v>182</v>
      </c>
      <c r="K135" s="73" t="s">
        <v>339</v>
      </c>
      <c r="L135" s="74" t="s">
        <v>284</v>
      </c>
      <c r="M135" s="73" t="s">
        <v>366</v>
      </c>
      <c r="N135" s="74" t="s">
        <v>368</v>
      </c>
      <c r="O135" s="74"/>
      <c r="P135" s="74"/>
      <c r="Q135" s="74"/>
      <c r="R135" s="74"/>
      <c r="S135" s="74" t="s">
        <v>419</v>
      </c>
      <c r="T135" s="82" t="s">
        <v>105</v>
      </c>
      <c r="U135" s="75" t="s">
        <v>106</v>
      </c>
      <c r="V135" s="68"/>
      <c r="W135" s="68"/>
      <c r="X135" s="68"/>
      <c r="Y135" s="68"/>
      <c r="Z135" s="68"/>
      <c r="AA135" s="68"/>
    </row>
    <row r="136" spans="1:27" ht="140.25">
      <c r="A136" s="71">
        <v>4135</v>
      </c>
      <c r="B136" s="73" t="s">
        <v>304</v>
      </c>
      <c r="C136" s="73" t="s">
        <v>282</v>
      </c>
      <c r="D136" s="74" t="s">
        <v>681</v>
      </c>
      <c r="E136" s="74" t="s">
        <v>616</v>
      </c>
      <c r="F136" s="74" t="s">
        <v>189</v>
      </c>
      <c r="G136" s="73" t="s">
        <v>340</v>
      </c>
      <c r="H136" s="73" t="s">
        <v>406</v>
      </c>
      <c r="I136" s="74" t="s">
        <v>616</v>
      </c>
      <c r="J136" s="74" t="s">
        <v>189</v>
      </c>
      <c r="K136" s="73" t="s">
        <v>340</v>
      </c>
      <c r="L136" s="74" t="s">
        <v>681</v>
      </c>
      <c r="M136" s="73" t="s">
        <v>124</v>
      </c>
      <c r="N136" s="74" t="s">
        <v>126</v>
      </c>
      <c r="O136" s="74"/>
      <c r="P136" s="74"/>
      <c r="Q136" s="74"/>
      <c r="R136" s="74"/>
      <c r="S136" s="74" t="s">
        <v>419</v>
      </c>
      <c r="T136" s="82" t="s">
        <v>472</v>
      </c>
      <c r="U136" s="75" t="s">
        <v>227</v>
      </c>
      <c r="V136" s="79"/>
      <c r="W136" s="79"/>
      <c r="X136" s="68"/>
      <c r="Y136" s="68"/>
      <c r="Z136" s="68"/>
      <c r="AA136" s="68"/>
    </row>
    <row r="137" spans="1:27" ht="102">
      <c r="A137" s="71">
        <v>4136</v>
      </c>
      <c r="B137" s="73" t="s">
        <v>304</v>
      </c>
      <c r="C137" s="73" t="s">
        <v>282</v>
      </c>
      <c r="D137" s="74" t="s">
        <v>682</v>
      </c>
      <c r="E137" s="74" t="s">
        <v>622</v>
      </c>
      <c r="F137" s="74" t="s">
        <v>250</v>
      </c>
      <c r="G137" s="73" t="s">
        <v>340</v>
      </c>
      <c r="H137" s="73" t="s">
        <v>406</v>
      </c>
      <c r="I137" s="74" t="s">
        <v>622</v>
      </c>
      <c r="J137" s="74" t="s">
        <v>250</v>
      </c>
      <c r="K137" s="73" t="s">
        <v>340</v>
      </c>
      <c r="L137" s="74" t="s">
        <v>682</v>
      </c>
      <c r="M137" s="73" t="s">
        <v>124</v>
      </c>
      <c r="N137" s="74" t="s">
        <v>126</v>
      </c>
      <c r="O137" s="74"/>
      <c r="P137" s="74"/>
      <c r="Q137" s="74"/>
      <c r="R137" s="74"/>
      <c r="S137" s="74" t="s">
        <v>419</v>
      </c>
      <c r="T137" s="82" t="s">
        <v>473</v>
      </c>
      <c r="U137" s="75" t="s">
        <v>227</v>
      </c>
      <c r="V137" s="68"/>
      <c r="W137" s="79"/>
      <c r="X137" s="68"/>
      <c r="Y137" s="68"/>
      <c r="Z137" s="68"/>
      <c r="AA137" s="68"/>
    </row>
    <row r="138" spans="1:27" ht="51">
      <c r="A138" s="71">
        <v>4137</v>
      </c>
      <c r="B138" s="73" t="s">
        <v>304</v>
      </c>
      <c r="C138" s="73" t="s">
        <v>282</v>
      </c>
      <c r="D138" s="74" t="s">
        <v>423</v>
      </c>
      <c r="E138" s="74" t="s">
        <v>613</v>
      </c>
      <c r="F138" s="74" t="s">
        <v>192</v>
      </c>
      <c r="G138" s="73" t="s">
        <v>340</v>
      </c>
      <c r="H138" s="73" t="s">
        <v>406</v>
      </c>
      <c r="I138" s="74" t="s">
        <v>613</v>
      </c>
      <c r="J138" s="74" t="s">
        <v>192</v>
      </c>
      <c r="K138" s="73" t="s">
        <v>340</v>
      </c>
      <c r="L138" s="74" t="s">
        <v>423</v>
      </c>
      <c r="M138" s="73" t="s">
        <v>366</v>
      </c>
      <c r="N138" s="74" t="s">
        <v>117</v>
      </c>
      <c r="O138" s="74"/>
      <c r="P138" s="74"/>
      <c r="Q138" s="74"/>
      <c r="R138" s="74"/>
      <c r="S138" s="74" t="s">
        <v>419</v>
      </c>
      <c r="T138" s="75" t="s">
        <v>474</v>
      </c>
      <c r="U138" s="75" t="s">
        <v>227</v>
      </c>
      <c r="V138" s="79"/>
      <c r="W138" s="79"/>
      <c r="X138" s="68"/>
      <c r="Y138" s="68"/>
      <c r="Z138" s="68"/>
      <c r="AA138" s="68"/>
    </row>
    <row r="139" spans="1:27" ht="76.5">
      <c r="A139" s="71">
        <v>4138</v>
      </c>
      <c r="B139" s="73" t="s">
        <v>304</v>
      </c>
      <c r="C139" s="73" t="s">
        <v>282</v>
      </c>
      <c r="D139" s="74" t="s">
        <v>683</v>
      </c>
      <c r="E139" s="74" t="s">
        <v>613</v>
      </c>
      <c r="F139" s="74" t="s">
        <v>171</v>
      </c>
      <c r="G139" s="73" t="s">
        <v>340</v>
      </c>
      <c r="H139" s="73" t="s">
        <v>406</v>
      </c>
      <c r="I139" s="74" t="s">
        <v>613</v>
      </c>
      <c r="J139" s="74" t="s">
        <v>171</v>
      </c>
      <c r="K139" s="73" t="s">
        <v>340</v>
      </c>
      <c r="L139" s="74" t="s">
        <v>683</v>
      </c>
      <c r="M139" s="73" t="s">
        <v>366</v>
      </c>
      <c r="N139" s="74" t="s">
        <v>117</v>
      </c>
      <c r="O139" s="74"/>
      <c r="P139" s="74"/>
      <c r="Q139" s="74"/>
      <c r="R139" s="74"/>
      <c r="S139" s="74" t="s">
        <v>419</v>
      </c>
      <c r="T139" s="75" t="s">
        <v>475</v>
      </c>
      <c r="U139" s="75" t="s">
        <v>227</v>
      </c>
      <c r="V139" s="68"/>
      <c r="W139" s="68"/>
      <c r="X139" s="68"/>
      <c r="Y139" s="68"/>
      <c r="Z139" s="68"/>
      <c r="AA139" s="68"/>
    </row>
    <row r="140" spans="1:27" ht="63.75">
      <c r="A140" s="71">
        <v>4139</v>
      </c>
      <c r="B140" s="73" t="s">
        <v>304</v>
      </c>
      <c r="C140" s="73" t="s">
        <v>282</v>
      </c>
      <c r="D140" s="74" t="s">
        <v>232</v>
      </c>
      <c r="E140" s="74" t="s">
        <v>236</v>
      </c>
      <c r="F140" s="74" t="s">
        <v>254</v>
      </c>
      <c r="G140" s="73" t="s">
        <v>340</v>
      </c>
      <c r="H140" s="73" t="s">
        <v>406</v>
      </c>
      <c r="I140" s="74" t="s">
        <v>236</v>
      </c>
      <c r="J140" s="74" t="s">
        <v>254</v>
      </c>
      <c r="K140" s="73" t="s">
        <v>340</v>
      </c>
      <c r="L140" s="74" t="s">
        <v>232</v>
      </c>
      <c r="M140" s="73" t="s">
        <v>366</v>
      </c>
      <c r="N140" s="74" t="s">
        <v>117</v>
      </c>
      <c r="O140" s="74"/>
      <c r="P140" s="74"/>
      <c r="Q140" s="74"/>
      <c r="R140" s="74"/>
      <c r="S140" s="74" t="s">
        <v>419</v>
      </c>
      <c r="T140" s="75" t="s">
        <v>476</v>
      </c>
      <c r="U140" s="75" t="s">
        <v>227</v>
      </c>
      <c r="V140" s="68"/>
      <c r="W140" s="68"/>
      <c r="X140" s="68"/>
      <c r="Y140" s="68"/>
      <c r="Z140" s="68"/>
      <c r="AA140" s="68"/>
    </row>
    <row r="141" spans="1:27" ht="76.5">
      <c r="A141" s="71">
        <v>4140</v>
      </c>
      <c r="B141" s="73" t="s">
        <v>304</v>
      </c>
      <c r="C141" s="73" t="s">
        <v>282</v>
      </c>
      <c r="D141" s="74" t="s">
        <v>684</v>
      </c>
      <c r="E141" s="74" t="s">
        <v>236</v>
      </c>
      <c r="F141" s="74" t="s">
        <v>198</v>
      </c>
      <c r="G141" s="73" t="s">
        <v>340</v>
      </c>
      <c r="H141" s="73" t="s">
        <v>406</v>
      </c>
      <c r="I141" s="74" t="s">
        <v>236</v>
      </c>
      <c r="J141" s="74" t="s">
        <v>198</v>
      </c>
      <c r="K141" s="73" t="s">
        <v>340</v>
      </c>
      <c r="L141" s="74" t="s">
        <v>684</v>
      </c>
      <c r="M141" s="73" t="s">
        <v>366</v>
      </c>
      <c r="N141" s="74" t="s">
        <v>545</v>
      </c>
      <c r="O141" s="74"/>
      <c r="P141" s="74"/>
      <c r="Q141" s="74"/>
      <c r="R141" s="74"/>
      <c r="S141" s="74" t="s">
        <v>419</v>
      </c>
      <c r="T141" s="75" t="s">
        <v>477</v>
      </c>
      <c r="U141" s="75" t="s">
        <v>227</v>
      </c>
      <c r="V141" s="68"/>
      <c r="W141" s="68"/>
      <c r="X141" s="68"/>
      <c r="Y141" s="68"/>
      <c r="Z141" s="68"/>
      <c r="AA141" s="68"/>
    </row>
    <row r="142" spans="1:27" ht="102">
      <c r="A142" s="71">
        <v>4141</v>
      </c>
      <c r="B142" s="73" t="s">
        <v>304</v>
      </c>
      <c r="C142" s="73" t="s">
        <v>282</v>
      </c>
      <c r="D142" s="74" t="s">
        <v>262</v>
      </c>
      <c r="E142" s="74" t="s">
        <v>236</v>
      </c>
      <c r="F142" s="74" t="s">
        <v>192</v>
      </c>
      <c r="G142" s="73" t="s">
        <v>340</v>
      </c>
      <c r="H142" s="73" t="s">
        <v>406</v>
      </c>
      <c r="I142" s="74" t="s">
        <v>236</v>
      </c>
      <c r="J142" s="74" t="s">
        <v>192</v>
      </c>
      <c r="K142" s="73" t="s">
        <v>340</v>
      </c>
      <c r="L142" s="74" t="s">
        <v>262</v>
      </c>
      <c r="M142" s="73" t="s">
        <v>366</v>
      </c>
      <c r="N142" s="74" t="s">
        <v>368</v>
      </c>
      <c r="O142" s="74"/>
      <c r="P142" s="74"/>
      <c r="Q142" s="74"/>
      <c r="R142" s="74"/>
      <c r="S142" s="74" t="s">
        <v>419</v>
      </c>
      <c r="T142" s="82" t="s">
        <v>478</v>
      </c>
      <c r="U142" s="75" t="s">
        <v>227</v>
      </c>
      <c r="V142" s="68"/>
      <c r="W142" s="68"/>
      <c r="X142" s="68"/>
      <c r="Y142" s="68"/>
      <c r="Z142" s="68"/>
      <c r="AA142" s="68"/>
    </row>
    <row r="143" spans="1:27" ht="76.5">
      <c r="A143" s="71">
        <v>4142</v>
      </c>
      <c r="B143" s="73" t="s">
        <v>304</v>
      </c>
      <c r="C143" s="73" t="s">
        <v>282</v>
      </c>
      <c r="D143" s="74" t="s">
        <v>685</v>
      </c>
      <c r="E143" s="74" t="s">
        <v>686</v>
      </c>
      <c r="F143" s="74" t="s">
        <v>243</v>
      </c>
      <c r="G143" s="73" t="s">
        <v>340</v>
      </c>
      <c r="H143" s="73" t="s">
        <v>406</v>
      </c>
      <c r="I143" s="74" t="s">
        <v>686</v>
      </c>
      <c r="J143" s="74" t="s">
        <v>243</v>
      </c>
      <c r="K143" s="73" t="s">
        <v>340</v>
      </c>
      <c r="L143" s="74" t="s">
        <v>685</v>
      </c>
      <c r="M143" s="73" t="s">
        <v>366</v>
      </c>
      <c r="N143" s="74" t="s">
        <v>368</v>
      </c>
      <c r="O143" s="74"/>
      <c r="P143" s="74"/>
      <c r="Q143" s="74"/>
      <c r="R143" s="74"/>
      <c r="S143" s="74" t="s">
        <v>419</v>
      </c>
      <c r="T143" s="75" t="s">
        <v>479</v>
      </c>
      <c r="U143" s="75" t="s">
        <v>480</v>
      </c>
      <c r="V143" s="68"/>
      <c r="W143" s="68"/>
      <c r="X143" s="68"/>
      <c r="Y143" s="68"/>
      <c r="Z143" s="68"/>
      <c r="AA143" s="68"/>
    </row>
    <row r="144" spans="1:27" ht="229.5">
      <c r="A144" s="71">
        <v>4143</v>
      </c>
      <c r="B144" s="73" t="s">
        <v>304</v>
      </c>
      <c r="C144" s="73" t="s">
        <v>282</v>
      </c>
      <c r="D144" s="74" t="s">
        <v>234</v>
      </c>
      <c r="E144" s="74" t="s">
        <v>687</v>
      </c>
      <c r="F144" s="74" t="s">
        <v>175</v>
      </c>
      <c r="G144" s="73" t="s">
        <v>340</v>
      </c>
      <c r="H144" s="73" t="s">
        <v>406</v>
      </c>
      <c r="I144" s="74" t="s">
        <v>687</v>
      </c>
      <c r="J144" s="74" t="s">
        <v>175</v>
      </c>
      <c r="K144" s="73" t="s">
        <v>340</v>
      </c>
      <c r="L144" s="74" t="s">
        <v>234</v>
      </c>
      <c r="M144" s="73" t="s">
        <v>366</v>
      </c>
      <c r="N144" s="74" t="s">
        <v>368</v>
      </c>
      <c r="O144" s="74"/>
      <c r="P144" s="74"/>
      <c r="Q144" s="74"/>
      <c r="R144" s="74"/>
      <c r="S144" s="74" t="s">
        <v>419</v>
      </c>
      <c r="T144" s="82" t="s">
        <v>481</v>
      </c>
      <c r="U144" s="75" t="s">
        <v>227</v>
      </c>
      <c r="V144" s="68"/>
      <c r="W144" s="68"/>
      <c r="X144" s="68"/>
      <c r="Y144" s="68"/>
      <c r="Z144" s="68"/>
      <c r="AA144" s="68"/>
    </row>
    <row r="145" spans="1:27" ht="331.5">
      <c r="A145" s="71">
        <v>4144</v>
      </c>
      <c r="B145" s="73" t="s">
        <v>304</v>
      </c>
      <c r="C145" s="73" t="s">
        <v>282</v>
      </c>
      <c r="D145" s="74" t="s">
        <v>237</v>
      </c>
      <c r="E145" s="74" t="s">
        <v>687</v>
      </c>
      <c r="F145" s="74" t="s">
        <v>203</v>
      </c>
      <c r="G145" s="73" t="s">
        <v>339</v>
      </c>
      <c r="H145" s="73" t="s">
        <v>406</v>
      </c>
      <c r="I145" s="74" t="s">
        <v>687</v>
      </c>
      <c r="J145" s="74" t="s">
        <v>203</v>
      </c>
      <c r="K145" s="73" t="s">
        <v>339</v>
      </c>
      <c r="L145" s="74" t="s">
        <v>237</v>
      </c>
      <c r="M145" s="73" t="s">
        <v>366</v>
      </c>
      <c r="N145" s="74" t="s">
        <v>546</v>
      </c>
      <c r="O145" s="74"/>
      <c r="P145" s="74"/>
      <c r="Q145" s="74"/>
      <c r="R145" s="74"/>
      <c r="S145" s="74" t="s">
        <v>419</v>
      </c>
      <c r="T145" s="82" t="s">
        <v>482</v>
      </c>
      <c r="U145" s="75" t="s">
        <v>483</v>
      </c>
      <c r="V145" s="68"/>
      <c r="W145" s="68"/>
      <c r="X145" s="68"/>
      <c r="Y145" s="68"/>
      <c r="Z145" s="68"/>
      <c r="AA145" s="68"/>
    </row>
    <row r="146" spans="1:27" ht="114.75">
      <c r="A146" s="71">
        <v>4145</v>
      </c>
      <c r="B146" s="73" t="s">
        <v>304</v>
      </c>
      <c r="C146" s="73" t="s">
        <v>282</v>
      </c>
      <c r="D146" s="74" t="s">
        <v>219</v>
      </c>
      <c r="E146" s="74" t="s">
        <v>688</v>
      </c>
      <c r="F146" s="74" t="s">
        <v>209</v>
      </c>
      <c r="G146" s="73" t="s">
        <v>340</v>
      </c>
      <c r="H146" s="73" t="s">
        <v>406</v>
      </c>
      <c r="I146" s="74" t="s">
        <v>688</v>
      </c>
      <c r="J146" s="74" t="s">
        <v>209</v>
      </c>
      <c r="K146" s="73" t="s">
        <v>340</v>
      </c>
      <c r="L146" s="74" t="s">
        <v>219</v>
      </c>
      <c r="M146" s="73" t="s">
        <v>366</v>
      </c>
      <c r="N146" s="74" t="s">
        <v>546</v>
      </c>
      <c r="O146" s="74"/>
      <c r="P146" s="74"/>
      <c r="Q146" s="74"/>
      <c r="R146" s="74"/>
      <c r="S146" s="74" t="s">
        <v>419</v>
      </c>
      <c r="T146" s="82" t="s">
        <v>484</v>
      </c>
      <c r="U146" s="75" t="s">
        <v>227</v>
      </c>
      <c r="V146" s="68"/>
      <c r="W146" s="68"/>
      <c r="X146" s="68"/>
      <c r="Y146" s="68"/>
      <c r="Z146" s="68"/>
      <c r="AA146" s="68"/>
    </row>
    <row r="147" spans="1:27" ht="51">
      <c r="A147" s="71">
        <v>4146</v>
      </c>
      <c r="B147" s="73" t="s">
        <v>304</v>
      </c>
      <c r="C147" s="73" t="s">
        <v>282</v>
      </c>
      <c r="D147" s="74" t="s">
        <v>238</v>
      </c>
      <c r="E147" s="74" t="s">
        <v>688</v>
      </c>
      <c r="F147" s="74" t="s">
        <v>203</v>
      </c>
      <c r="G147" s="73" t="s">
        <v>340</v>
      </c>
      <c r="H147" s="73" t="s">
        <v>406</v>
      </c>
      <c r="I147" s="74" t="s">
        <v>688</v>
      </c>
      <c r="J147" s="74" t="s">
        <v>203</v>
      </c>
      <c r="K147" s="73" t="s">
        <v>340</v>
      </c>
      <c r="L147" s="74" t="s">
        <v>238</v>
      </c>
      <c r="M147" s="73" t="s">
        <v>366</v>
      </c>
      <c r="N147" s="74" t="s">
        <v>546</v>
      </c>
      <c r="O147" s="74"/>
      <c r="P147" s="74"/>
      <c r="Q147" s="74"/>
      <c r="R147" s="74"/>
      <c r="S147" s="74" t="s">
        <v>419</v>
      </c>
      <c r="T147" s="75" t="s">
        <v>485</v>
      </c>
      <c r="U147" s="75" t="s">
        <v>486</v>
      </c>
      <c r="V147" s="68"/>
      <c r="W147" s="68"/>
      <c r="X147" s="68"/>
      <c r="Y147" s="68"/>
      <c r="Z147" s="68"/>
      <c r="AA147" s="68"/>
    </row>
    <row r="148" spans="1:27" ht="63.75">
      <c r="A148" s="71">
        <v>4147</v>
      </c>
      <c r="B148" s="73" t="s">
        <v>304</v>
      </c>
      <c r="C148" s="73" t="s">
        <v>282</v>
      </c>
      <c r="D148" s="74" t="s">
        <v>233</v>
      </c>
      <c r="E148" s="74" t="s">
        <v>689</v>
      </c>
      <c r="F148" s="74" t="s">
        <v>174</v>
      </c>
      <c r="G148" s="73" t="s">
        <v>340</v>
      </c>
      <c r="H148" s="73" t="s">
        <v>406</v>
      </c>
      <c r="I148" s="74" t="s">
        <v>689</v>
      </c>
      <c r="J148" s="74" t="s">
        <v>174</v>
      </c>
      <c r="K148" s="73" t="s">
        <v>340</v>
      </c>
      <c r="L148" s="74" t="s">
        <v>233</v>
      </c>
      <c r="M148" s="73" t="s">
        <v>366</v>
      </c>
      <c r="N148" s="74" t="s">
        <v>546</v>
      </c>
      <c r="O148" s="74"/>
      <c r="P148" s="74"/>
      <c r="Q148" s="74"/>
      <c r="R148" s="74"/>
      <c r="S148" s="74" t="s">
        <v>419</v>
      </c>
      <c r="T148" s="75" t="s">
        <v>487</v>
      </c>
      <c r="U148" s="75" t="s">
        <v>227</v>
      </c>
      <c r="V148" s="68"/>
      <c r="W148" s="68"/>
      <c r="X148" s="68"/>
      <c r="Y148" s="68"/>
      <c r="Z148" s="68"/>
      <c r="AA148" s="68"/>
    </row>
    <row r="149" spans="1:27" ht="153">
      <c r="A149" s="71">
        <v>4148</v>
      </c>
      <c r="B149" s="73" t="s">
        <v>304</v>
      </c>
      <c r="C149" s="73" t="s">
        <v>282</v>
      </c>
      <c r="D149" s="74" t="s">
        <v>238</v>
      </c>
      <c r="E149" s="74" t="s">
        <v>689</v>
      </c>
      <c r="F149" s="74" t="s">
        <v>183</v>
      </c>
      <c r="G149" s="73" t="s">
        <v>339</v>
      </c>
      <c r="H149" s="73" t="s">
        <v>406</v>
      </c>
      <c r="I149" s="74" t="s">
        <v>689</v>
      </c>
      <c r="J149" s="74" t="s">
        <v>183</v>
      </c>
      <c r="K149" s="73" t="s">
        <v>339</v>
      </c>
      <c r="L149" s="74" t="s">
        <v>238</v>
      </c>
      <c r="M149" s="73" t="s">
        <v>366</v>
      </c>
      <c r="N149" s="74" t="s">
        <v>544</v>
      </c>
      <c r="O149" s="74"/>
      <c r="P149" s="74"/>
      <c r="Q149" s="74"/>
      <c r="R149" s="74"/>
      <c r="S149" s="74" t="s">
        <v>419</v>
      </c>
      <c r="T149" s="75" t="s">
        <v>488</v>
      </c>
      <c r="U149" s="82" t="s">
        <v>395</v>
      </c>
      <c r="V149" s="68"/>
      <c r="W149" s="68"/>
      <c r="X149" s="68"/>
      <c r="Y149" s="68"/>
      <c r="Z149" s="68"/>
      <c r="AA149" s="68"/>
    </row>
    <row r="150" spans="1:27" ht="127.5">
      <c r="A150" s="71">
        <v>4149</v>
      </c>
      <c r="B150" s="73" t="s">
        <v>304</v>
      </c>
      <c r="C150" s="73" t="s">
        <v>282</v>
      </c>
      <c r="D150" s="74" t="s">
        <v>233</v>
      </c>
      <c r="E150" s="74" t="s">
        <v>689</v>
      </c>
      <c r="F150" s="74" t="s">
        <v>254</v>
      </c>
      <c r="G150" s="73" t="s">
        <v>339</v>
      </c>
      <c r="H150" s="73" t="s">
        <v>406</v>
      </c>
      <c r="I150" s="74" t="s">
        <v>689</v>
      </c>
      <c r="J150" s="74" t="s">
        <v>254</v>
      </c>
      <c r="K150" s="73" t="s">
        <v>339</v>
      </c>
      <c r="L150" s="74" t="s">
        <v>233</v>
      </c>
      <c r="M150" s="73" t="s">
        <v>366</v>
      </c>
      <c r="N150" s="74" t="s">
        <v>544</v>
      </c>
      <c r="O150" s="74"/>
      <c r="P150" s="74"/>
      <c r="Q150" s="74"/>
      <c r="R150" s="74"/>
      <c r="S150" s="74" t="s">
        <v>419</v>
      </c>
      <c r="T150" s="82" t="s">
        <v>489</v>
      </c>
      <c r="U150" s="75" t="s">
        <v>396</v>
      </c>
      <c r="V150" s="68"/>
      <c r="W150" s="68"/>
      <c r="X150" s="68"/>
      <c r="Y150" s="68"/>
      <c r="Z150" s="68"/>
      <c r="AA150" s="68"/>
    </row>
    <row r="151" spans="1:27" ht="51">
      <c r="A151" s="71">
        <v>4150</v>
      </c>
      <c r="B151" s="73" t="s">
        <v>304</v>
      </c>
      <c r="C151" s="73" t="s">
        <v>282</v>
      </c>
      <c r="D151" s="74" t="s">
        <v>286</v>
      </c>
      <c r="E151" s="74" t="s">
        <v>690</v>
      </c>
      <c r="F151" s="74" t="s">
        <v>183</v>
      </c>
      <c r="G151" s="73" t="s">
        <v>340</v>
      </c>
      <c r="H151" s="73" t="s">
        <v>406</v>
      </c>
      <c r="I151" s="74" t="s">
        <v>690</v>
      </c>
      <c r="J151" s="74" t="s">
        <v>183</v>
      </c>
      <c r="K151" s="73" t="s">
        <v>340</v>
      </c>
      <c r="L151" s="74" t="s">
        <v>286</v>
      </c>
      <c r="M151" s="73" t="s">
        <v>366</v>
      </c>
      <c r="N151" s="74" t="s">
        <v>546</v>
      </c>
      <c r="O151" s="74"/>
      <c r="P151" s="74"/>
      <c r="Q151" s="74"/>
      <c r="R151" s="74"/>
      <c r="S151" s="74" t="s">
        <v>419</v>
      </c>
      <c r="T151" s="75" t="s">
        <v>397</v>
      </c>
      <c r="U151" s="75" t="s">
        <v>227</v>
      </c>
      <c r="V151" s="68"/>
      <c r="W151" s="79"/>
      <c r="X151" s="68"/>
      <c r="Y151" s="68"/>
      <c r="Z151" s="68"/>
      <c r="AA151" s="68"/>
    </row>
    <row r="152" spans="1:27" ht="25.5">
      <c r="A152" s="71">
        <v>4151</v>
      </c>
      <c r="B152" s="73" t="s">
        <v>304</v>
      </c>
      <c r="C152" s="73" t="s">
        <v>282</v>
      </c>
      <c r="D152" s="74" t="s">
        <v>287</v>
      </c>
      <c r="E152" s="74" t="s">
        <v>690</v>
      </c>
      <c r="F152" s="74" t="s">
        <v>179</v>
      </c>
      <c r="G152" s="73" t="s">
        <v>339</v>
      </c>
      <c r="H152" s="73" t="s">
        <v>406</v>
      </c>
      <c r="I152" s="74" t="s">
        <v>690</v>
      </c>
      <c r="J152" s="74" t="s">
        <v>179</v>
      </c>
      <c r="K152" s="73" t="s">
        <v>339</v>
      </c>
      <c r="L152" s="74" t="s">
        <v>287</v>
      </c>
      <c r="M152" s="73" t="s">
        <v>366</v>
      </c>
      <c r="N152" s="74" t="s">
        <v>544</v>
      </c>
      <c r="O152" s="74"/>
      <c r="P152" s="74"/>
      <c r="Q152" s="74"/>
      <c r="R152" s="74"/>
      <c r="S152" s="74" t="s">
        <v>419</v>
      </c>
      <c r="T152" s="75" t="s">
        <v>224</v>
      </c>
      <c r="U152" s="75" t="s">
        <v>258</v>
      </c>
      <c r="V152" s="68"/>
      <c r="W152" s="79"/>
      <c r="X152" s="68"/>
      <c r="Y152" s="68"/>
      <c r="Z152" s="68"/>
      <c r="AA152" s="68"/>
    </row>
    <row r="153" spans="1:27" ht="76.5">
      <c r="A153" s="71">
        <v>4152</v>
      </c>
      <c r="B153" s="73" t="s">
        <v>304</v>
      </c>
      <c r="C153" s="73" t="s">
        <v>282</v>
      </c>
      <c r="D153" s="74" t="s">
        <v>222</v>
      </c>
      <c r="E153" s="74" t="s">
        <v>690</v>
      </c>
      <c r="F153" s="74" t="s">
        <v>180</v>
      </c>
      <c r="G153" s="73" t="s">
        <v>339</v>
      </c>
      <c r="H153" s="73" t="s">
        <v>406</v>
      </c>
      <c r="I153" s="74" t="s">
        <v>690</v>
      </c>
      <c r="J153" s="74" t="s">
        <v>180</v>
      </c>
      <c r="K153" s="73" t="s">
        <v>339</v>
      </c>
      <c r="L153" s="74" t="s">
        <v>222</v>
      </c>
      <c r="M153" s="73" t="s">
        <v>366</v>
      </c>
      <c r="N153" s="74" t="s">
        <v>544</v>
      </c>
      <c r="O153" s="74"/>
      <c r="P153" s="74"/>
      <c r="Q153" s="74"/>
      <c r="R153" s="74"/>
      <c r="S153" s="74" t="s">
        <v>419</v>
      </c>
      <c r="T153" s="75" t="s">
        <v>490</v>
      </c>
      <c r="U153" s="75" t="s">
        <v>491</v>
      </c>
      <c r="V153" s="68"/>
      <c r="W153" s="68"/>
      <c r="X153" s="68"/>
      <c r="Y153" s="68"/>
      <c r="Z153" s="68"/>
      <c r="AA153" s="68"/>
    </row>
    <row r="154" spans="1:27" ht="89.25">
      <c r="A154" s="71">
        <v>4153</v>
      </c>
      <c r="B154" s="73" t="s">
        <v>304</v>
      </c>
      <c r="C154" s="73" t="s">
        <v>282</v>
      </c>
      <c r="D154" s="74" t="s">
        <v>223</v>
      </c>
      <c r="E154" s="74" t="s">
        <v>690</v>
      </c>
      <c r="F154" s="74" t="s">
        <v>170</v>
      </c>
      <c r="G154" s="73" t="s">
        <v>339</v>
      </c>
      <c r="H154" s="73" t="s">
        <v>406</v>
      </c>
      <c r="I154" s="74" t="s">
        <v>690</v>
      </c>
      <c r="J154" s="74" t="s">
        <v>170</v>
      </c>
      <c r="K154" s="73" t="s">
        <v>339</v>
      </c>
      <c r="L154" s="74" t="s">
        <v>223</v>
      </c>
      <c r="M154" s="73" t="s">
        <v>366</v>
      </c>
      <c r="N154" s="74" t="s">
        <v>544</v>
      </c>
      <c r="O154" s="74"/>
      <c r="P154" s="74"/>
      <c r="Q154" s="74"/>
      <c r="R154" s="74"/>
      <c r="S154" s="74" t="s">
        <v>419</v>
      </c>
      <c r="T154" s="75" t="s">
        <v>492</v>
      </c>
      <c r="U154" s="75" t="s">
        <v>398</v>
      </c>
      <c r="V154" s="68"/>
      <c r="W154" s="68"/>
      <c r="X154" s="68"/>
      <c r="Y154" s="68"/>
      <c r="Z154" s="68"/>
      <c r="AA154" s="68"/>
    </row>
    <row r="155" spans="1:27" ht="255">
      <c r="A155" s="71">
        <v>4154</v>
      </c>
      <c r="B155" s="73" t="s">
        <v>304</v>
      </c>
      <c r="C155" s="73" t="s">
        <v>282</v>
      </c>
      <c r="D155" s="74" t="s">
        <v>566</v>
      </c>
      <c r="E155" s="74" t="s">
        <v>691</v>
      </c>
      <c r="F155" s="74" t="s">
        <v>249</v>
      </c>
      <c r="G155" s="73" t="s">
        <v>340</v>
      </c>
      <c r="H155" s="73" t="s">
        <v>406</v>
      </c>
      <c r="I155" s="74" t="s">
        <v>691</v>
      </c>
      <c r="J155" s="74" t="s">
        <v>249</v>
      </c>
      <c r="K155" s="73" t="s">
        <v>340</v>
      </c>
      <c r="L155" s="74" t="s">
        <v>566</v>
      </c>
      <c r="M155" s="73" t="s">
        <v>366</v>
      </c>
      <c r="N155" s="74" t="s">
        <v>367</v>
      </c>
      <c r="O155" s="74"/>
      <c r="P155" s="74"/>
      <c r="Q155" s="74"/>
      <c r="R155" s="74"/>
      <c r="S155" s="74" t="s">
        <v>419</v>
      </c>
      <c r="T155" s="82" t="s">
        <v>493</v>
      </c>
      <c r="U155" s="82" t="s">
        <v>494</v>
      </c>
      <c r="V155" s="68"/>
      <c r="W155" s="68"/>
      <c r="X155" s="68"/>
      <c r="Y155" s="68"/>
      <c r="Z155" s="68"/>
      <c r="AA155" s="68"/>
    </row>
    <row r="156" spans="1:27" ht="51">
      <c r="A156" s="71">
        <v>4155</v>
      </c>
      <c r="B156" s="73" t="s">
        <v>304</v>
      </c>
      <c r="C156" s="73" t="s">
        <v>282</v>
      </c>
      <c r="D156" s="74" t="s">
        <v>235</v>
      </c>
      <c r="E156" s="74" t="s">
        <v>567</v>
      </c>
      <c r="F156" s="74" t="s">
        <v>243</v>
      </c>
      <c r="G156" s="73" t="s">
        <v>339</v>
      </c>
      <c r="H156" s="73" t="s">
        <v>406</v>
      </c>
      <c r="I156" s="74" t="s">
        <v>567</v>
      </c>
      <c r="J156" s="74" t="s">
        <v>243</v>
      </c>
      <c r="K156" s="73" t="s">
        <v>339</v>
      </c>
      <c r="L156" s="74" t="s">
        <v>235</v>
      </c>
      <c r="M156" s="73" t="s">
        <v>366</v>
      </c>
      <c r="N156" s="74" t="s">
        <v>367</v>
      </c>
      <c r="O156" s="74"/>
      <c r="P156" s="74"/>
      <c r="Q156" s="74"/>
      <c r="R156" s="74"/>
      <c r="S156" s="74" t="s">
        <v>419</v>
      </c>
      <c r="T156" s="75" t="s">
        <v>399</v>
      </c>
      <c r="U156" s="75" t="s">
        <v>400</v>
      </c>
      <c r="V156" s="68"/>
      <c r="W156" s="68"/>
      <c r="X156" s="68"/>
      <c r="Y156" s="68"/>
      <c r="Z156" s="68"/>
      <c r="AA156" s="68"/>
    </row>
    <row r="157" spans="1:27" ht="51">
      <c r="A157" s="71">
        <v>4156</v>
      </c>
      <c r="B157" s="73" t="s">
        <v>304</v>
      </c>
      <c r="C157" s="73" t="s">
        <v>282</v>
      </c>
      <c r="D157" s="74" t="s">
        <v>288</v>
      </c>
      <c r="E157" s="74" t="s">
        <v>692</v>
      </c>
      <c r="F157" s="74" t="s">
        <v>178</v>
      </c>
      <c r="G157" s="73" t="s">
        <v>339</v>
      </c>
      <c r="H157" s="73" t="s">
        <v>406</v>
      </c>
      <c r="I157" s="74" t="s">
        <v>692</v>
      </c>
      <c r="J157" s="74" t="s">
        <v>178</v>
      </c>
      <c r="K157" s="73" t="s">
        <v>339</v>
      </c>
      <c r="L157" s="74" t="s">
        <v>288</v>
      </c>
      <c r="M157" s="73" t="s">
        <v>366</v>
      </c>
      <c r="N157" s="74" t="s">
        <v>367</v>
      </c>
      <c r="O157" s="74"/>
      <c r="P157" s="74"/>
      <c r="Q157" s="74"/>
      <c r="R157" s="74"/>
      <c r="S157" s="74" t="s">
        <v>419</v>
      </c>
      <c r="T157" s="75" t="s">
        <v>401</v>
      </c>
      <c r="U157" s="75" t="s">
        <v>402</v>
      </c>
      <c r="V157" s="68"/>
      <c r="W157" s="68"/>
      <c r="X157" s="68"/>
      <c r="Y157" s="68"/>
      <c r="Z157" s="68"/>
      <c r="AA157" s="68"/>
    </row>
    <row r="158" spans="1:27" ht="216.75">
      <c r="A158" s="71">
        <v>4157</v>
      </c>
      <c r="B158" s="73" t="s">
        <v>304</v>
      </c>
      <c r="C158" s="73" t="s">
        <v>282</v>
      </c>
      <c r="D158" s="74" t="s">
        <v>277</v>
      </c>
      <c r="E158" s="74" t="s">
        <v>693</v>
      </c>
      <c r="F158" s="74" t="s">
        <v>254</v>
      </c>
      <c r="G158" s="73" t="s">
        <v>339</v>
      </c>
      <c r="H158" s="73" t="s">
        <v>406</v>
      </c>
      <c r="I158" s="74" t="s">
        <v>693</v>
      </c>
      <c r="J158" s="74" t="s">
        <v>254</v>
      </c>
      <c r="K158" s="73" t="s">
        <v>339</v>
      </c>
      <c r="L158" s="74" t="s">
        <v>277</v>
      </c>
      <c r="M158" s="73" t="s">
        <v>356</v>
      </c>
      <c r="N158" s="74" t="s">
        <v>361</v>
      </c>
      <c r="O158" s="74"/>
      <c r="P158" s="74"/>
      <c r="Q158" s="74"/>
      <c r="R158" s="74"/>
      <c r="S158" s="74" t="s">
        <v>419</v>
      </c>
      <c r="T158" s="82" t="s">
        <v>495</v>
      </c>
      <c r="U158" s="82" t="s">
        <v>496</v>
      </c>
      <c r="V158" s="68"/>
      <c r="W158" s="68"/>
      <c r="X158" s="68"/>
      <c r="Y158" s="68"/>
      <c r="Z158" s="68"/>
      <c r="AA158" s="68"/>
    </row>
    <row r="159" spans="1:27" ht="76.5">
      <c r="A159" s="71">
        <v>4158</v>
      </c>
      <c r="B159" s="73" t="s">
        <v>304</v>
      </c>
      <c r="C159" s="73" t="s">
        <v>282</v>
      </c>
      <c r="D159" s="74" t="s">
        <v>277</v>
      </c>
      <c r="E159" s="74" t="s">
        <v>693</v>
      </c>
      <c r="F159" s="74" t="s">
        <v>193</v>
      </c>
      <c r="G159" s="73" t="s">
        <v>340</v>
      </c>
      <c r="H159" s="73" t="s">
        <v>406</v>
      </c>
      <c r="I159" s="74" t="s">
        <v>693</v>
      </c>
      <c r="J159" s="74" t="s">
        <v>193</v>
      </c>
      <c r="K159" s="73" t="s">
        <v>340</v>
      </c>
      <c r="L159" s="74" t="s">
        <v>277</v>
      </c>
      <c r="M159" s="73" t="s">
        <v>356</v>
      </c>
      <c r="N159" s="74" t="s">
        <v>361</v>
      </c>
      <c r="O159" s="74"/>
      <c r="P159" s="74"/>
      <c r="Q159" s="74"/>
      <c r="R159" s="74"/>
      <c r="S159" s="74" t="s">
        <v>419</v>
      </c>
      <c r="T159" s="75" t="s">
        <v>497</v>
      </c>
      <c r="U159" s="75" t="s">
        <v>227</v>
      </c>
      <c r="V159" s="79"/>
      <c r="W159" s="79"/>
      <c r="X159" s="68"/>
      <c r="Y159" s="68"/>
      <c r="Z159" s="68"/>
      <c r="AA159" s="68"/>
    </row>
    <row r="160" spans="1:27" ht="165.75">
      <c r="A160" s="71">
        <v>4159</v>
      </c>
      <c r="B160" s="73" t="s">
        <v>304</v>
      </c>
      <c r="C160" s="73" t="s">
        <v>282</v>
      </c>
      <c r="D160" s="74" t="s">
        <v>694</v>
      </c>
      <c r="E160" s="74" t="s">
        <v>695</v>
      </c>
      <c r="F160" s="74" t="s">
        <v>184</v>
      </c>
      <c r="G160" s="73" t="s">
        <v>340</v>
      </c>
      <c r="H160" s="73" t="s">
        <v>406</v>
      </c>
      <c r="I160" s="74" t="s">
        <v>695</v>
      </c>
      <c r="J160" s="74" t="s">
        <v>184</v>
      </c>
      <c r="K160" s="73" t="s">
        <v>340</v>
      </c>
      <c r="L160" s="74" t="s">
        <v>694</v>
      </c>
      <c r="M160" s="73" t="s">
        <v>356</v>
      </c>
      <c r="N160" s="74" t="s">
        <v>361</v>
      </c>
      <c r="O160" s="74"/>
      <c r="P160" s="74"/>
      <c r="Q160" s="74"/>
      <c r="R160" s="74"/>
      <c r="S160" s="74" t="s">
        <v>419</v>
      </c>
      <c r="T160" s="82" t="s">
        <v>498</v>
      </c>
      <c r="U160" s="75" t="s">
        <v>227</v>
      </c>
      <c r="V160" s="68"/>
      <c r="W160" s="79"/>
      <c r="X160" s="68"/>
      <c r="Y160" s="68"/>
      <c r="Z160" s="68"/>
      <c r="AA160" s="68"/>
    </row>
    <row r="161" spans="1:27" ht="51">
      <c r="A161" s="71">
        <v>4160</v>
      </c>
      <c r="B161" s="73" t="s">
        <v>304</v>
      </c>
      <c r="C161" s="73" t="s">
        <v>282</v>
      </c>
      <c r="D161" s="74" t="s">
        <v>696</v>
      </c>
      <c r="E161" s="74" t="s">
        <v>697</v>
      </c>
      <c r="F161" s="74" t="s">
        <v>190</v>
      </c>
      <c r="G161" s="73" t="s">
        <v>340</v>
      </c>
      <c r="H161" s="73" t="s">
        <v>406</v>
      </c>
      <c r="I161" s="74" t="s">
        <v>697</v>
      </c>
      <c r="J161" s="74" t="s">
        <v>190</v>
      </c>
      <c r="K161" s="73" t="s">
        <v>340</v>
      </c>
      <c r="L161" s="74" t="s">
        <v>696</v>
      </c>
      <c r="M161" s="73" t="s">
        <v>341</v>
      </c>
      <c r="N161" s="74" t="s">
        <v>538</v>
      </c>
      <c r="O161" s="74"/>
      <c r="P161" s="74"/>
      <c r="Q161" s="74"/>
      <c r="R161" s="74"/>
      <c r="S161" s="74" t="s">
        <v>419</v>
      </c>
      <c r="T161" s="75" t="s">
        <v>499</v>
      </c>
      <c r="U161" s="75" t="s">
        <v>500</v>
      </c>
      <c r="V161" s="68"/>
      <c r="W161" s="79"/>
      <c r="X161" s="68"/>
      <c r="Y161" s="68"/>
      <c r="Z161" s="68"/>
      <c r="AA161" s="68"/>
    </row>
    <row r="162" spans="1:27" ht="51">
      <c r="A162" s="71">
        <v>4161</v>
      </c>
      <c r="B162" s="73" t="s">
        <v>304</v>
      </c>
      <c r="C162" s="73" t="s">
        <v>282</v>
      </c>
      <c r="D162" s="74" t="s">
        <v>698</v>
      </c>
      <c r="E162" s="74" t="s">
        <v>699</v>
      </c>
      <c r="F162" s="74" t="s">
        <v>208</v>
      </c>
      <c r="G162" s="73" t="s">
        <v>340</v>
      </c>
      <c r="H162" s="73" t="s">
        <v>406</v>
      </c>
      <c r="I162" s="74" t="s">
        <v>699</v>
      </c>
      <c r="J162" s="74" t="s">
        <v>208</v>
      </c>
      <c r="K162" s="73" t="s">
        <v>340</v>
      </c>
      <c r="L162" s="74" t="s">
        <v>698</v>
      </c>
      <c r="M162" s="73" t="s">
        <v>341</v>
      </c>
      <c r="N162" s="74" t="s">
        <v>538</v>
      </c>
      <c r="O162" s="74"/>
      <c r="P162" s="74"/>
      <c r="Q162" s="74"/>
      <c r="R162" s="74"/>
      <c r="S162" s="74" t="s">
        <v>419</v>
      </c>
      <c r="T162" s="75" t="s">
        <v>501</v>
      </c>
      <c r="U162" s="75" t="s">
        <v>502</v>
      </c>
      <c r="V162" s="79"/>
      <c r="W162" s="79"/>
      <c r="X162" s="68"/>
      <c r="Y162" s="68"/>
      <c r="Z162" s="68"/>
      <c r="AA162" s="68"/>
    </row>
    <row r="163" spans="1:27" ht="38.25">
      <c r="A163" s="71">
        <v>4162</v>
      </c>
      <c r="B163" s="73" t="s">
        <v>700</v>
      </c>
      <c r="C163" s="73" t="s">
        <v>673</v>
      </c>
      <c r="D163" s="74" t="s">
        <v>279</v>
      </c>
      <c r="E163" s="74" t="s">
        <v>701</v>
      </c>
      <c r="F163" s="74" t="s">
        <v>177</v>
      </c>
      <c r="G163" s="73" t="s">
        <v>594</v>
      </c>
      <c r="H163" s="73" t="s">
        <v>407</v>
      </c>
      <c r="I163" s="74" t="s">
        <v>701</v>
      </c>
      <c r="J163" s="74" t="s">
        <v>177</v>
      </c>
      <c r="K163" s="73" t="s">
        <v>409</v>
      </c>
      <c r="L163" s="74" t="s">
        <v>279</v>
      </c>
      <c r="M163" s="73" t="s">
        <v>341</v>
      </c>
      <c r="N163" s="74" t="s">
        <v>359</v>
      </c>
      <c r="O163" s="74"/>
      <c r="P163" s="74"/>
      <c r="Q163" s="74"/>
      <c r="R163" s="74"/>
      <c r="S163" s="74" t="s">
        <v>419</v>
      </c>
      <c r="T163" s="75" t="s">
        <v>503</v>
      </c>
      <c r="U163" s="75" t="s">
        <v>504</v>
      </c>
      <c r="V163" s="79"/>
      <c r="W163" s="79"/>
      <c r="X163" s="68"/>
      <c r="Y163" s="68"/>
      <c r="Z163" s="68"/>
      <c r="AA163" s="68"/>
    </row>
    <row r="164" spans="1:27" ht="89.25">
      <c r="A164" s="71">
        <v>4163</v>
      </c>
      <c r="B164" s="73" t="s">
        <v>700</v>
      </c>
      <c r="C164" s="73" t="s">
        <v>673</v>
      </c>
      <c r="D164" s="74" t="s">
        <v>702</v>
      </c>
      <c r="E164" s="74" t="s">
        <v>659</v>
      </c>
      <c r="F164" s="74" t="s">
        <v>241</v>
      </c>
      <c r="G164" s="73" t="s">
        <v>594</v>
      </c>
      <c r="H164" s="73" t="s">
        <v>407</v>
      </c>
      <c r="I164" s="74" t="s">
        <v>659</v>
      </c>
      <c r="J164" s="74" t="s">
        <v>241</v>
      </c>
      <c r="K164" s="73" t="s">
        <v>409</v>
      </c>
      <c r="L164" s="74" t="s">
        <v>702</v>
      </c>
      <c r="M164" s="73" t="s">
        <v>341</v>
      </c>
      <c r="N164" s="74" t="s">
        <v>359</v>
      </c>
      <c r="O164" s="74"/>
      <c r="P164" s="74"/>
      <c r="Q164" s="74"/>
      <c r="R164" s="74"/>
      <c r="S164" s="74" t="s">
        <v>419</v>
      </c>
      <c r="T164" s="75" t="s">
        <v>505</v>
      </c>
      <c r="U164" s="75" t="s">
        <v>506</v>
      </c>
      <c r="V164" s="68"/>
      <c r="W164" s="79"/>
      <c r="X164" s="68"/>
      <c r="Y164" s="68"/>
      <c r="Z164" s="68"/>
      <c r="AA164" s="68"/>
    </row>
    <row r="165" spans="1:27" ht="63.75">
      <c r="A165" s="71">
        <v>4164</v>
      </c>
      <c r="B165" s="73" t="s">
        <v>700</v>
      </c>
      <c r="C165" s="73" t="s">
        <v>673</v>
      </c>
      <c r="D165" s="74" t="s">
        <v>279</v>
      </c>
      <c r="E165" s="74" t="s">
        <v>701</v>
      </c>
      <c r="F165" s="74" t="s">
        <v>181</v>
      </c>
      <c r="G165" s="73" t="s">
        <v>589</v>
      </c>
      <c r="H165" s="73" t="s">
        <v>407</v>
      </c>
      <c r="I165" s="74" t="s">
        <v>701</v>
      </c>
      <c r="J165" s="74" t="s">
        <v>181</v>
      </c>
      <c r="K165" s="73" t="s">
        <v>408</v>
      </c>
      <c r="L165" s="74" t="s">
        <v>279</v>
      </c>
      <c r="M165" s="73" t="s">
        <v>356</v>
      </c>
      <c r="N165" s="74" t="s">
        <v>364</v>
      </c>
      <c r="O165" s="74"/>
      <c r="P165" s="74"/>
      <c r="Q165" s="74"/>
      <c r="R165" s="74"/>
      <c r="S165" s="74" t="s">
        <v>419</v>
      </c>
      <c r="T165" s="75" t="s">
        <v>507</v>
      </c>
      <c r="U165" s="75" t="s">
        <v>508</v>
      </c>
      <c r="V165" s="68"/>
      <c r="W165" s="79"/>
      <c r="X165" s="68"/>
      <c r="Y165" s="68"/>
      <c r="Z165" s="68"/>
      <c r="AA165" s="68"/>
    </row>
    <row r="166" spans="1:27" ht="63.75">
      <c r="A166" s="71">
        <v>4165</v>
      </c>
      <c r="B166" s="73" t="s">
        <v>700</v>
      </c>
      <c r="C166" s="73" t="s">
        <v>673</v>
      </c>
      <c r="D166" s="74" t="s">
        <v>669</v>
      </c>
      <c r="E166" s="74" t="s">
        <v>671</v>
      </c>
      <c r="F166" s="74" t="s">
        <v>249</v>
      </c>
      <c r="G166" s="73" t="s">
        <v>589</v>
      </c>
      <c r="H166" s="73" t="s">
        <v>407</v>
      </c>
      <c r="I166" s="74" t="s">
        <v>671</v>
      </c>
      <c r="J166" s="74" t="s">
        <v>249</v>
      </c>
      <c r="K166" s="73" t="s">
        <v>408</v>
      </c>
      <c r="L166" s="74" t="s">
        <v>669</v>
      </c>
      <c r="M166" s="73" t="s">
        <v>124</v>
      </c>
      <c r="N166" s="74" t="s">
        <v>539</v>
      </c>
      <c r="O166" s="74"/>
      <c r="P166" s="74"/>
      <c r="Q166" s="74"/>
      <c r="R166" s="74"/>
      <c r="S166" s="74" t="s">
        <v>419</v>
      </c>
      <c r="T166" s="75" t="s">
        <v>509</v>
      </c>
      <c r="U166" s="75" t="s">
        <v>510</v>
      </c>
      <c r="V166" s="68"/>
      <c r="W166" s="79"/>
      <c r="X166" s="68"/>
      <c r="Y166" s="68"/>
      <c r="Z166" s="68"/>
      <c r="AA166" s="68"/>
    </row>
    <row r="167" spans="1:27" ht="51">
      <c r="A167" s="71">
        <v>4166</v>
      </c>
      <c r="B167" s="73" t="s">
        <v>700</v>
      </c>
      <c r="C167" s="73" t="s">
        <v>673</v>
      </c>
      <c r="D167" s="74" t="s">
        <v>703</v>
      </c>
      <c r="E167" s="74" t="s">
        <v>253</v>
      </c>
      <c r="F167" s="74" t="s">
        <v>197</v>
      </c>
      <c r="G167" s="73" t="s">
        <v>594</v>
      </c>
      <c r="H167" s="73" t="s">
        <v>407</v>
      </c>
      <c r="I167" s="74" t="s">
        <v>253</v>
      </c>
      <c r="J167" s="74" t="s">
        <v>197</v>
      </c>
      <c r="K167" s="73" t="s">
        <v>409</v>
      </c>
      <c r="L167" s="74" t="s">
        <v>703</v>
      </c>
      <c r="M167" s="73" t="s">
        <v>410</v>
      </c>
      <c r="N167" s="74" t="s">
        <v>220</v>
      </c>
      <c r="O167" s="74"/>
      <c r="P167" s="74"/>
      <c r="Q167" s="74"/>
      <c r="R167" s="74"/>
      <c r="S167" s="74" t="s">
        <v>419</v>
      </c>
      <c r="T167" s="75" t="s">
        <v>511</v>
      </c>
      <c r="U167" s="75" t="s">
        <v>512</v>
      </c>
      <c r="V167" s="79"/>
      <c r="W167" s="68"/>
      <c r="X167" s="68"/>
      <c r="Y167" s="68"/>
      <c r="Z167" s="68"/>
      <c r="AA167" s="68"/>
    </row>
    <row r="168" spans="1:27" ht="51">
      <c r="A168" s="71">
        <v>4167</v>
      </c>
      <c r="B168" s="73" t="s">
        <v>700</v>
      </c>
      <c r="C168" s="73" t="s">
        <v>673</v>
      </c>
      <c r="D168" s="74" t="s">
        <v>226</v>
      </c>
      <c r="E168" s="74" t="s">
        <v>253</v>
      </c>
      <c r="F168" s="74" t="s">
        <v>168</v>
      </c>
      <c r="G168" s="73" t="s">
        <v>594</v>
      </c>
      <c r="H168" s="73" t="s">
        <v>407</v>
      </c>
      <c r="I168" s="74" t="s">
        <v>253</v>
      </c>
      <c r="J168" s="74" t="s">
        <v>168</v>
      </c>
      <c r="K168" s="73" t="s">
        <v>409</v>
      </c>
      <c r="L168" s="74" t="s">
        <v>226</v>
      </c>
      <c r="M168" s="73" t="s">
        <v>366</v>
      </c>
      <c r="N168" s="74" t="s">
        <v>546</v>
      </c>
      <c r="O168" s="74"/>
      <c r="P168" s="74"/>
      <c r="Q168" s="74"/>
      <c r="R168" s="74"/>
      <c r="S168" s="74" t="s">
        <v>419</v>
      </c>
      <c r="T168" s="75" t="s">
        <v>513</v>
      </c>
      <c r="U168" s="75" t="s">
        <v>514</v>
      </c>
      <c r="V168" s="68"/>
      <c r="W168" s="68"/>
      <c r="X168" s="68"/>
      <c r="Y168" s="68"/>
      <c r="Z168" s="68"/>
      <c r="AA168" s="68"/>
    </row>
    <row r="169" spans="1:27" ht="76.5">
      <c r="A169" s="71">
        <v>4168</v>
      </c>
      <c r="B169" s="73" t="s">
        <v>700</v>
      </c>
      <c r="C169" s="73" t="s">
        <v>673</v>
      </c>
      <c r="D169" s="74" t="s">
        <v>704</v>
      </c>
      <c r="E169" s="74" t="s">
        <v>197</v>
      </c>
      <c r="F169" s="74" t="s">
        <v>170</v>
      </c>
      <c r="G169" s="73" t="s">
        <v>589</v>
      </c>
      <c r="H169" s="73" t="s">
        <v>407</v>
      </c>
      <c r="I169" s="74" t="s">
        <v>197</v>
      </c>
      <c r="J169" s="74" t="s">
        <v>170</v>
      </c>
      <c r="K169" s="73" t="s">
        <v>408</v>
      </c>
      <c r="L169" s="74" t="s">
        <v>704</v>
      </c>
      <c r="M169" s="73" t="s">
        <v>341</v>
      </c>
      <c r="N169" s="74" t="s">
        <v>538</v>
      </c>
      <c r="O169" s="74"/>
      <c r="P169" s="74"/>
      <c r="Q169" s="74"/>
      <c r="R169" s="74"/>
      <c r="S169" s="74" t="s">
        <v>419</v>
      </c>
      <c r="T169" s="75" t="s">
        <v>515</v>
      </c>
      <c r="U169" s="75" t="s">
        <v>516</v>
      </c>
      <c r="V169" s="68"/>
      <c r="W169" s="68"/>
      <c r="X169" s="68"/>
      <c r="Y169" s="68"/>
      <c r="Z169" s="68"/>
      <c r="AA169" s="68"/>
    </row>
    <row r="170" spans="1:27" ht="25.5">
      <c r="A170" s="71">
        <v>4169</v>
      </c>
      <c r="B170" s="73" t="s">
        <v>700</v>
      </c>
      <c r="C170" s="73" t="s">
        <v>673</v>
      </c>
      <c r="D170" s="74" t="s">
        <v>281</v>
      </c>
      <c r="E170" s="74" t="s">
        <v>241</v>
      </c>
      <c r="F170" s="74" t="s">
        <v>175</v>
      </c>
      <c r="G170" s="73" t="s">
        <v>589</v>
      </c>
      <c r="H170" s="73" t="s">
        <v>407</v>
      </c>
      <c r="I170" s="74" t="s">
        <v>241</v>
      </c>
      <c r="J170" s="74" t="s">
        <v>175</v>
      </c>
      <c r="K170" s="73" t="s">
        <v>408</v>
      </c>
      <c r="L170" s="74" t="s">
        <v>281</v>
      </c>
      <c r="M170" s="73" t="s">
        <v>341</v>
      </c>
      <c r="N170" s="74" t="s">
        <v>359</v>
      </c>
      <c r="O170" s="74"/>
      <c r="P170" s="74"/>
      <c r="Q170" s="74"/>
      <c r="R170" s="74"/>
      <c r="S170" s="74" t="s">
        <v>419</v>
      </c>
      <c r="T170" s="75" t="s">
        <v>517</v>
      </c>
      <c r="U170" s="75" t="s">
        <v>518</v>
      </c>
      <c r="V170" s="68"/>
      <c r="W170" s="68"/>
      <c r="X170" s="68"/>
      <c r="Y170" s="68"/>
      <c r="Z170" s="68"/>
      <c r="AA170" s="68"/>
    </row>
    <row r="171" spans="1:27" ht="51">
      <c r="A171" s="71">
        <v>4170</v>
      </c>
      <c r="B171" s="73" t="s">
        <v>700</v>
      </c>
      <c r="C171" s="73" t="s">
        <v>673</v>
      </c>
      <c r="D171" s="74" t="s">
        <v>705</v>
      </c>
      <c r="E171" s="74" t="s">
        <v>257</v>
      </c>
      <c r="F171" s="74" t="s">
        <v>254</v>
      </c>
      <c r="G171" s="73" t="s">
        <v>589</v>
      </c>
      <c r="H171" s="73" t="s">
        <v>407</v>
      </c>
      <c r="I171" s="74" t="s">
        <v>257</v>
      </c>
      <c r="J171" s="74" t="s">
        <v>254</v>
      </c>
      <c r="K171" s="73" t="s">
        <v>408</v>
      </c>
      <c r="L171" s="74" t="s">
        <v>705</v>
      </c>
      <c r="M171" s="73" t="s">
        <v>124</v>
      </c>
      <c r="N171" s="74" t="s">
        <v>539</v>
      </c>
      <c r="O171" s="74"/>
      <c r="P171" s="74"/>
      <c r="Q171" s="74"/>
      <c r="R171" s="74"/>
      <c r="S171" s="74" t="s">
        <v>419</v>
      </c>
      <c r="T171" s="75" t="s">
        <v>519</v>
      </c>
      <c r="U171" s="75" t="s">
        <v>520</v>
      </c>
      <c r="V171" s="68"/>
      <c r="W171" s="68"/>
      <c r="X171" s="68"/>
      <c r="Y171" s="68"/>
      <c r="Z171" s="68"/>
      <c r="AA171" s="68"/>
    </row>
    <row r="172" spans="1:27" ht="38.25">
      <c r="A172" s="71">
        <v>4171</v>
      </c>
      <c r="B172" s="73" t="s">
        <v>305</v>
      </c>
      <c r="C172" s="73" t="s">
        <v>289</v>
      </c>
      <c r="D172" s="74" t="s">
        <v>706</v>
      </c>
      <c r="E172" s="74" t="s">
        <v>213</v>
      </c>
      <c r="F172" s="74" t="s">
        <v>257</v>
      </c>
      <c r="G172" s="73" t="s">
        <v>589</v>
      </c>
      <c r="H172" s="73" t="s">
        <v>407</v>
      </c>
      <c r="I172" s="74" t="s">
        <v>213</v>
      </c>
      <c r="J172" s="74" t="s">
        <v>257</v>
      </c>
      <c r="K172" s="73" t="s">
        <v>408</v>
      </c>
      <c r="L172" s="74" t="s">
        <v>706</v>
      </c>
      <c r="M172" s="73" t="s">
        <v>341</v>
      </c>
      <c r="N172" s="74" t="s">
        <v>553</v>
      </c>
      <c r="O172" s="74"/>
      <c r="P172" s="74"/>
      <c r="Q172" s="74"/>
      <c r="R172" s="74"/>
      <c r="S172" s="74" t="s">
        <v>419</v>
      </c>
      <c r="T172" s="75" t="s">
        <v>521</v>
      </c>
      <c r="U172" s="75" t="s">
        <v>228</v>
      </c>
      <c r="V172" s="79"/>
      <c r="W172" s="81"/>
      <c r="X172" s="68"/>
      <c r="Y172" s="68"/>
      <c r="Z172" s="68"/>
      <c r="AA172" s="68"/>
    </row>
    <row r="173" spans="1:27" ht="51">
      <c r="A173" s="71">
        <v>4172</v>
      </c>
      <c r="B173" s="73" t="s">
        <v>305</v>
      </c>
      <c r="C173" s="73" t="s">
        <v>289</v>
      </c>
      <c r="D173" s="74" t="s">
        <v>572</v>
      </c>
      <c r="E173" s="74" t="s">
        <v>194</v>
      </c>
      <c r="F173" s="74" t="s">
        <v>200</v>
      </c>
      <c r="G173" s="73" t="s">
        <v>589</v>
      </c>
      <c r="H173" s="73" t="s">
        <v>407</v>
      </c>
      <c r="I173" s="74" t="s">
        <v>194</v>
      </c>
      <c r="J173" s="74" t="s">
        <v>200</v>
      </c>
      <c r="K173" s="73" t="s">
        <v>408</v>
      </c>
      <c r="L173" s="74" t="s">
        <v>572</v>
      </c>
      <c r="M173" s="73" t="s">
        <v>356</v>
      </c>
      <c r="N173" s="74" t="s">
        <v>364</v>
      </c>
      <c r="O173" s="74"/>
      <c r="P173" s="74"/>
      <c r="Q173" s="74"/>
      <c r="R173" s="74"/>
      <c r="S173" s="74" t="s">
        <v>419</v>
      </c>
      <c r="T173" s="75" t="s">
        <v>522</v>
      </c>
      <c r="U173" s="75" t="s">
        <v>228</v>
      </c>
      <c r="V173" s="68"/>
      <c r="W173" s="79"/>
      <c r="X173" s="68"/>
      <c r="Y173" s="68"/>
      <c r="Z173" s="68"/>
      <c r="AA173" s="68"/>
    </row>
    <row r="174" spans="1:27" ht="51">
      <c r="A174" s="71">
        <v>4173</v>
      </c>
      <c r="B174" s="73" t="s">
        <v>305</v>
      </c>
      <c r="C174" s="73" t="s">
        <v>289</v>
      </c>
      <c r="D174" s="74" t="s">
        <v>707</v>
      </c>
      <c r="E174" s="74" t="s">
        <v>708</v>
      </c>
      <c r="F174" s="74" t="s">
        <v>189</v>
      </c>
      <c r="G174" s="73" t="s">
        <v>589</v>
      </c>
      <c r="H174" s="73" t="s">
        <v>407</v>
      </c>
      <c r="I174" s="74" t="s">
        <v>708</v>
      </c>
      <c r="J174" s="74" t="s">
        <v>189</v>
      </c>
      <c r="K174" s="73" t="s">
        <v>408</v>
      </c>
      <c r="L174" s="74" t="s">
        <v>707</v>
      </c>
      <c r="M174" s="73" t="s">
        <v>356</v>
      </c>
      <c r="N174" s="74" t="s">
        <v>364</v>
      </c>
      <c r="O174" s="74"/>
      <c r="P174" s="74"/>
      <c r="Q174" s="74"/>
      <c r="R174" s="74"/>
      <c r="S174" s="74" t="s">
        <v>419</v>
      </c>
      <c r="T174" s="75" t="s">
        <v>523</v>
      </c>
      <c r="U174" s="75" t="s">
        <v>524</v>
      </c>
      <c r="V174" s="68"/>
      <c r="W174" s="68"/>
      <c r="X174" s="68"/>
      <c r="Y174" s="68"/>
      <c r="Z174" s="68"/>
      <c r="AA174" s="68"/>
    </row>
    <row r="175" spans="1:27" ht="51">
      <c r="A175" s="71">
        <v>4174</v>
      </c>
      <c r="B175" s="73" t="s">
        <v>305</v>
      </c>
      <c r="C175" s="73" t="s">
        <v>289</v>
      </c>
      <c r="D175" s="74" t="s">
        <v>707</v>
      </c>
      <c r="E175" s="74" t="s">
        <v>562</v>
      </c>
      <c r="F175" s="74" t="s">
        <v>182</v>
      </c>
      <c r="G175" s="73" t="s">
        <v>589</v>
      </c>
      <c r="H175" s="73" t="s">
        <v>406</v>
      </c>
      <c r="I175" s="74" t="s">
        <v>562</v>
      </c>
      <c r="J175" s="74" t="s">
        <v>182</v>
      </c>
      <c r="K175" s="73" t="s">
        <v>408</v>
      </c>
      <c r="L175" s="74" t="s">
        <v>707</v>
      </c>
      <c r="M175" s="73" t="s">
        <v>356</v>
      </c>
      <c r="N175" s="74" t="s">
        <v>364</v>
      </c>
      <c r="O175" s="74"/>
      <c r="P175" s="74"/>
      <c r="Q175" s="74"/>
      <c r="R175" s="74"/>
      <c r="S175" s="74" t="s">
        <v>419</v>
      </c>
      <c r="T175" s="75" t="s">
        <v>525</v>
      </c>
      <c r="U175" s="75" t="s">
        <v>228</v>
      </c>
      <c r="V175" s="68"/>
      <c r="W175" s="68"/>
      <c r="X175" s="68"/>
      <c r="Y175" s="68"/>
      <c r="Z175" s="68"/>
      <c r="AA175" s="68"/>
    </row>
    <row r="176" spans="1:27" ht="51">
      <c r="A176" s="71">
        <v>4175</v>
      </c>
      <c r="B176" s="73" t="s">
        <v>305</v>
      </c>
      <c r="C176" s="73" t="s">
        <v>289</v>
      </c>
      <c r="D176" s="74" t="s">
        <v>707</v>
      </c>
      <c r="E176" s="74" t="s">
        <v>562</v>
      </c>
      <c r="F176" s="74" t="s">
        <v>257</v>
      </c>
      <c r="G176" s="73" t="s">
        <v>589</v>
      </c>
      <c r="H176" s="73" t="s">
        <v>406</v>
      </c>
      <c r="I176" s="74" t="s">
        <v>562</v>
      </c>
      <c r="J176" s="74" t="s">
        <v>257</v>
      </c>
      <c r="K176" s="73" t="s">
        <v>408</v>
      </c>
      <c r="L176" s="74" t="s">
        <v>707</v>
      </c>
      <c r="M176" s="73" t="s">
        <v>356</v>
      </c>
      <c r="N176" s="74" t="s">
        <v>364</v>
      </c>
      <c r="O176" s="74"/>
      <c r="P176" s="74"/>
      <c r="Q176" s="74"/>
      <c r="R176" s="74"/>
      <c r="S176" s="74" t="s">
        <v>419</v>
      </c>
      <c r="T176" s="75" t="s">
        <v>526</v>
      </c>
      <c r="U176" s="75" t="s">
        <v>228</v>
      </c>
      <c r="V176" s="68"/>
      <c r="W176" s="68"/>
      <c r="X176" s="68"/>
      <c r="Y176" s="68"/>
      <c r="Z176" s="68"/>
      <c r="AA176" s="68"/>
    </row>
    <row r="177" spans="1:27" ht="38.25">
      <c r="A177" s="71">
        <v>4176</v>
      </c>
      <c r="B177" s="73" t="s">
        <v>305</v>
      </c>
      <c r="C177" s="73" t="s">
        <v>289</v>
      </c>
      <c r="D177" s="74" t="s">
        <v>707</v>
      </c>
      <c r="E177" s="74" t="s">
        <v>562</v>
      </c>
      <c r="F177" s="74" t="s">
        <v>208</v>
      </c>
      <c r="G177" s="73" t="s">
        <v>340</v>
      </c>
      <c r="H177" s="73" t="s">
        <v>406</v>
      </c>
      <c r="I177" s="74" t="s">
        <v>562</v>
      </c>
      <c r="J177" s="74" t="s">
        <v>208</v>
      </c>
      <c r="K177" s="73" t="s">
        <v>340</v>
      </c>
      <c r="L177" s="74" t="s">
        <v>707</v>
      </c>
      <c r="M177" s="73" t="s">
        <v>356</v>
      </c>
      <c r="N177" s="74" t="s">
        <v>364</v>
      </c>
      <c r="O177" s="74"/>
      <c r="P177" s="74"/>
      <c r="Q177" s="74"/>
      <c r="R177" s="74"/>
      <c r="S177" s="74" t="s">
        <v>419</v>
      </c>
      <c r="T177" s="75" t="s">
        <v>527</v>
      </c>
      <c r="U177" s="75" t="s">
        <v>228</v>
      </c>
      <c r="V177" s="68"/>
      <c r="W177" s="68"/>
      <c r="X177" s="68"/>
      <c r="Y177" s="68"/>
      <c r="Z177" s="68"/>
      <c r="AA177" s="68"/>
    </row>
    <row r="178" spans="1:27" ht="63.75">
      <c r="A178" s="71">
        <v>4177</v>
      </c>
      <c r="B178" s="73" t="s">
        <v>305</v>
      </c>
      <c r="C178" s="73" t="s">
        <v>289</v>
      </c>
      <c r="D178" s="74" t="s">
        <v>707</v>
      </c>
      <c r="E178" s="74" t="s">
        <v>562</v>
      </c>
      <c r="F178" s="74" t="s">
        <v>195</v>
      </c>
      <c r="G178" s="73" t="s">
        <v>589</v>
      </c>
      <c r="H178" s="73" t="s">
        <v>406</v>
      </c>
      <c r="I178" s="74" t="s">
        <v>562</v>
      </c>
      <c r="J178" s="74" t="s">
        <v>195</v>
      </c>
      <c r="K178" s="73" t="s">
        <v>408</v>
      </c>
      <c r="L178" s="74" t="s">
        <v>707</v>
      </c>
      <c r="M178" s="73" t="s">
        <v>356</v>
      </c>
      <c r="N178" s="74" t="s">
        <v>364</v>
      </c>
      <c r="O178" s="74"/>
      <c r="P178" s="74"/>
      <c r="Q178" s="74"/>
      <c r="R178" s="74"/>
      <c r="S178" s="74" t="s">
        <v>419</v>
      </c>
      <c r="T178" s="75" t="s">
        <v>528</v>
      </c>
      <c r="U178" s="75" t="s">
        <v>228</v>
      </c>
      <c r="V178" s="68"/>
      <c r="W178" s="68"/>
      <c r="X178" s="68"/>
      <c r="Y178" s="68"/>
      <c r="Z178" s="68"/>
      <c r="AA178" s="68"/>
    </row>
    <row r="179" spans="1:27" ht="114.75">
      <c r="A179" s="71">
        <v>4178</v>
      </c>
      <c r="B179" s="73" t="s">
        <v>305</v>
      </c>
      <c r="C179" s="73" t="s">
        <v>289</v>
      </c>
      <c r="D179" s="74" t="s">
        <v>709</v>
      </c>
      <c r="E179" s="74" t="s">
        <v>710</v>
      </c>
      <c r="F179" s="74" t="s">
        <v>194</v>
      </c>
      <c r="G179" s="73" t="s">
        <v>589</v>
      </c>
      <c r="H179" s="73" t="s">
        <v>406</v>
      </c>
      <c r="I179" s="74" t="s">
        <v>710</v>
      </c>
      <c r="J179" s="74" t="s">
        <v>194</v>
      </c>
      <c r="K179" s="73" t="s">
        <v>408</v>
      </c>
      <c r="L179" s="74" t="s">
        <v>709</v>
      </c>
      <c r="M179" s="73" t="s">
        <v>356</v>
      </c>
      <c r="N179" s="74" t="s">
        <v>364</v>
      </c>
      <c r="O179" s="74"/>
      <c r="P179" s="74"/>
      <c r="Q179" s="74"/>
      <c r="R179" s="74"/>
      <c r="S179" s="74" t="s">
        <v>419</v>
      </c>
      <c r="T179" s="82" t="s">
        <v>529</v>
      </c>
      <c r="U179" s="75" t="s">
        <v>228</v>
      </c>
      <c r="V179" s="68"/>
      <c r="W179" s="68"/>
      <c r="X179" s="68"/>
      <c r="Y179" s="68"/>
      <c r="Z179" s="68"/>
      <c r="AA179" s="68"/>
    </row>
    <row r="180" spans="1:27" ht="127.5">
      <c r="A180" s="71">
        <v>4179</v>
      </c>
      <c r="B180" s="73" t="s">
        <v>305</v>
      </c>
      <c r="C180" s="73" t="s">
        <v>289</v>
      </c>
      <c r="D180" s="74" t="s">
        <v>711</v>
      </c>
      <c r="E180" s="74" t="s">
        <v>710</v>
      </c>
      <c r="F180" s="74" t="s">
        <v>175</v>
      </c>
      <c r="G180" s="73" t="s">
        <v>589</v>
      </c>
      <c r="H180" s="73" t="s">
        <v>406</v>
      </c>
      <c r="I180" s="74" t="s">
        <v>710</v>
      </c>
      <c r="J180" s="74" t="s">
        <v>175</v>
      </c>
      <c r="K180" s="73" t="s">
        <v>408</v>
      </c>
      <c r="L180" s="74" t="s">
        <v>711</v>
      </c>
      <c r="M180" s="73" t="s">
        <v>356</v>
      </c>
      <c r="N180" s="74" t="s">
        <v>364</v>
      </c>
      <c r="O180" s="74"/>
      <c r="P180" s="74"/>
      <c r="Q180" s="74"/>
      <c r="R180" s="74"/>
      <c r="S180" s="74" t="s">
        <v>419</v>
      </c>
      <c r="T180" s="82" t="s">
        <v>530</v>
      </c>
      <c r="U180" s="75" t="s">
        <v>228</v>
      </c>
      <c r="V180" s="68"/>
      <c r="W180" s="68"/>
      <c r="X180" s="68"/>
      <c r="Y180" s="68"/>
      <c r="Z180" s="68"/>
      <c r="AA180" s="68"/>
    </row>
    <row r="181" spans="1:27" ht="102">
      <c r="A181" s="71">
        <v>4180</v>
      </c>
      <c r="B181" s="73" t="s">
        <v>305</v>
      </c>
      <c r="C181" s="73" t="s">
        <v>289</v>
      </c>
      <c r="D181" s="74" t="s">
        <v>712</v>
      </c>
      <c r="E181" s="74" t="s">
        <v>710</v>
      </c>
      <c r="F181" s="74"/>
      <c r="G181" s="73" t="s">
        <v>589</v>
      </c>
      <c r="H181" s="73" t="s">
        <v>406</v>
      </c>
      <c r="I181" s="74" t="s">
        <v>710</v>
      </c>
      <c r="J181" s="74"/>
      <c r="K181" s="73" t="s">
        <v>408</v>
      </c>
      <c r="L181" s="74" t="s">
        <v>712</v>
      </c>
      <c r="M181" s="73" t="s">
        <v>356</v>
      </c>
      <c r="N181" s="74" t="s">
        <v>364</v>
      </c>
      <c r="O181" s="74"/>
      <c r="P181" s="74"/>
      <c r="Q181" s="74"/>
      <c r="R181" s="74"/>
      <c r="S181" s="74" t="s">
        <v>419</v>
      </c>
      <c r="T181" s="82" t="s">
        <v>531</v>
      </c>
      <c r="U181" s="75" t="s">
        <v>228</v>
      </c>
      <c r="V181" s="68"/>
      <c r="W181" s="68"/>
      <c r="X181" s="68"/>
      <c r="Y181" s="68"/>
      <c r="Z181" s="68"/>
      <c r="AA181" s="68"/>
    </row>
    <row r="182" spans="1:27" ht="89.25">
      <c r="A182" s="71">
        <v>4181</v>
      </c>
      <c r="B182" s="73" t="s">
        <v>305</v>
      </c>
      <c r="C182" s="73" t="s">
        <v>289</v>
      </c>
      <c r="D182" s="74" t="s">
        <v>713</v>
      </c>
      <c r="E182" s="74" t="s">
        <v>714</v>
      </c>
      <c r="F182" s="74" t="s">
        <v>242</v>
      </c>
      <c r="G182" s="73" t="s">
        <v>589</v>
      </c>
      <c r="H182" s="73" t="s">
        <v>406</v>
      </c>
      <c r="I182" s="74" t="s">
        <v>714</v>
      </c>
      <c r="J182" s="74" t="s">
        <v>242</v>
      </c>
      <c r="K182" s="73" t="s">
        <v>408</v>
      </c>
      <c r="L182" s="74" t="s">
        <v>713</v>
      </c>
      <c r="M182" s="73" t="s">
        <v>356</v>
      </c>
      <c r="N182" s="74" t="s">
        <v>364</v>
      </c>
      <c r="O182" s="74"/>
      <c r="P182" s="74"/>
      <c r="Q182" s="74"/>
      <c r="R182" s="74"/>
      <c r="S182" s="74" t="s">
        <v>419</v>
      </c>
      <c r="T182" s="75" t="s">
        <v>532</v>
      </c>
      <c r="U182" s="75" t="s">
        <v>228</v>
      </c>
      <c r="V182" s="68"/>
      <c r="W182" s="68"/>
      <c r="X182" s="68"/>
      <c r="Y182" s="68"/>
      <c r="Z182" s="68"/>
      <c r="AA182" s="68"/>
    </row>
    <row r="183" spans="1:27" ht="51">
      <c r="A183" s="71">
        <v>4182</v>
      </c>
      <c r="B183" s="73" t="s">
        <v>305</v>
      </c>
      <c r="C183" s="73" t="s">
        <v>289</v>
      </c>
      <c r="D183" s="74" t="s">
        <v>713</v>
      </c>
      <c r="E183" s="74" t="s">
        <v>714</v>
      </c>
      <c r="F183" s="74" t="s">
        <v>239</v>
      </c>
      <c r="G183" s="73" t="s">
        <v>589</v>
      </c>
      <c r="H183" s="73" t="s">
        <v>406</v>
      </c>
      <c r="I183" s="74" t="s">
        <v>714</v>
      </c>
      <c r="J183" s="74" t="s">
        <v>239</v>
      </c>
      <c r="K183" s="73" t="s">
        <v>408</v>
      </c>
      <c r="L183" s="74" t="s">
        <v>713</v>
      </c>
      <c r="M183" s="73" t="s">
        <v>356</v>
      </c>
      <c r="N183" s="74" t="s">
        <v>364</v>
      </c>
      <c r="O183" s="74"/>
      <c r="P183" s="74"/>
      <c r="Q183" s="74"/>
      <c r="R183" s="74"/>
      <c r="S183" s="74" t="s">
        <v>419</v>
      </c>
      <c r="T183" s="75" t="s">
        <v>533</v>
      </c>
      <c r="U183" s="75" t="s">
        <v>228</v>
      </c>
      <c r="V183" s="68"/>
      <c r="W183" s="68"/>
      <c r="X183" s="68"/>
      <c r="Y183" s="68"/>
      <c r="Z183" s="68"/>
      <c r="AA183" s="68"/>
    </row>
    <row r="184" spans="1:27" ht="51">
      <c r="A184" s="71">
        <v>4183</v>
      </c>
      <c r="B184" s="73" t="s">
        <v>305</v>
      </c>
      <c r="C184" s="73" t="s">
        <v>289</v>
      </c>
      <c r="D184" s="74" t="s">
        <v>713</v>
      </c>
      <c r="E184" s="74" t="s">
        <v>714</v>
      </c>
      <c r="F184" s="74" t="s">
        <v>177</v>
      </c>
      <c r="G184" s="73" t="s">
        <v>589</v>
      </c>
      <c r="H184" s="73" t="s">
        <v>406</v>
      </c>
      <c r="I184" s="74" t="s">
        <v>714</v>
      </c>
      <c r="J184" s="74" t="s">
        <v>177</v>
      </c>
      <c r="K184" s="73" t="s">
        <v>408</v>
      </c>
      <c r="L184" s="74" t="s">
        <v>713</v>
      </c>
      <c r="M184" s="73" t="s">
        <v>356</v>
      </c>
      <c r="N184" s="74" t="s">
        <v>364</v>
      </c>
      <c r="O184" s="74"/>
      <c r="P184" s="74"/>
      <c r="Q184" s="74"/>
      <c r="R184" s="74"/>
      <c r="S184" s="74" t="s">
        <v>419</v>
      </c>
      <c r="T184" s="75" t="s">
        <v>534</v>
      </c>
      <c r="U184" s="75" t="s">
        <v>228</v>
      </c>
      <c r="V184" s="68"/>
      <c r="W184" s="68"/>
      <c r="X184" s="68"/>
      <c r="Y184" s="68"/>
      <c r="Z184" s="68"/>
      <c r="AA184" s="68"/>
    </row>
    <row r="185" spans="1:27" ht="63.75">
      <c r="A185" s="71">
        <v>4184</v>
      </c>
      <c r="B185" s="73" t="s">
        <v>305</v>
      </c>
      <c r="C185" s="73" t="s">
        <v>289</v>
      </c>
      <c r="D185" s="74" t="s">
        <v>715</v>
      </c>
      <c r="E185" s="74" t="s">
        <v>716</v>
      </c>
      <c r="F185" s="74" t="s">
        <v>241</v>
      </c>
      <c r="G185" s="73" t="s">
        <v>589</v>
      </c>
      <c r="H185" s="73" t="s">
        <v>406</v>
      </c>
      <c r="I185" s="74" t="s">
        <v>716</v>
      </c>
      <c r="J185" s="74" t="s">
        <v>241</v>
      </c>
      <c r="K185" s="73" t="s">
        <v>408</v>
      </c>
      <c r="L185" s="74" t="s">
        <v>715</v>
      </c>
      <c r="M185" s="73" t="s">
        <v>356</v>
      </c>
      <c r="N185" s="74" t="s">
        <v>364</v>
      </c>
      <c r="O185" s="74"/>
      <c r="P185" s="74"/>
      <c r="Q185" s="74"/>
      <c r="R185" s="74"/>
      <c r="S185" s="74" t="s">
        <v>419</v>
      </c>
      <c r="T185" s="75" t="s">
        <v>535</v>
      </c>
      <c r="U185" s="75" t="s">
        <v>228</v>
      </c>
      <c r="V185" s="68"/>
      <c r="W185" s="68"/>
      <c r="X185" s="68"/>
      <c r="Y185" s="68"/>
      <c r="Z185" s="68"/>
      <c r="AA185" s="68"/>
    </row>
    <row r="186" spans="1:27" ht="51">
      <c r="A186" s="71">
        <v>4185</v>
      </c>
      <c r="B186" s="73" t="s">
        <v>305</v>
      </c>
      <c r="C186" s="73" t="s">
        <v>289</v>
      </c>
      <c r="D186" s="74" t="s">
        <v>717</v>
      </c>
      <c r="E186" s="74" t="s">
        <v>718</v>
      </c>
      <c r="F186" s="74" t="s">
        <v>172</v>
      </c>
      <c r="G186" s="73" t="s">
        <v>589</v>
      </c>
      <c r="H186" s="73" t="s">
        <v>407</v>
      </c>
      <c r="I186" s="74" t="s">
        <v>718</v>
      </c>
      <c r="J186" s="74" t="s">
        <v>172</v>
      </c>
      <c r="K186" s="73" t="s">
        <v>408</v>
      </c>
      <c r="L186" s="74" t="s">
        <v>717</v>
      </c>
      <c r="M186" s="73" t="s">
        <v>356</v>
      </c>
      <c r="N186" s="74" t="s">
        <v>364</v>
      </c>
      <c r="O186" s="74"/>
      <c r="P186" s="74"/>
      <c r="Q186" s="74"/>
      <c r="R186" s="74"/>
      <c r="S186" s="74" t="s">
        <v>419</v>
      </c>
      <c r="T186" s="75" t="s">
        <v>536</v>
      </c>
      <c r="U186" s="75" t="s">
        <v>228</v>
      </c>
      <c r="V186" s="68"/>
      <c r="W186" s="68"/>
      <c r="X186" s="68"/>
      <c r="Y186" s="68"/>
      <c r="Z186" s="68"/>
      <c r="AA186" s="68"/>
    </row>
    <row r="187" spans="1:27" ht="25.5">
      <c r="A187" s="71">
        <v>4186</v>
      </c>
      <c r="B187" s="73" t="s">
        <v>547</v>
      </c>
      <c r="C187" s="73" t="s">
        <v>548</v>
      </c>
      <c r="D187" s="74"/>
      <c r="E187" s="74" t="s">
        <v>549</v>
      </c>
      <c r="F187" s="74" t="s">
        <v>550</v>
      </c>
      <c r="G187" s="73" t="s">
        <v>409</v>
      </c>
      <c r="H187" s="73" t="s">
        <v>406</v>
      </c>
      <c r="I187" s="74" t="s">
        <v>549</v>
      </c>
      <c r="J187" s="74" t="s">
        <v>550</v>
      </c>
      <c r="K187" s="73" t="s">
        <v>409</v>
      </c>
      <c r="L187" s="74"/>
      <c r="M187" s="73" t="s">
        <v>410</v>
      </c>
      <c r="N187" s="74" t="s">
        <v>221</v>
      </c>
      <c r="O187" s="74"/>
      <c r="P187" s="74"/>
      <c r="Q187" s="74"/>
      <c r="R187" s="74"/>
      <c r="S187" s="74" t="s">
        <v>419</v>
      </c>
      <c r="T187" s="75" t="s">
        <v>551</v>
      </c>
      <c r="U187" s="75" t="s">
        <v>552</v>
      </c>
      <c r="V187" s="68"/>
      <c r="W187" s="68"/>
      <c r="X187" s="68"/>
      <c r="Y187" s="68"/>
      <c r="Z187" s="68"/>
      <c r="AA187" s="68"/>
    </row>
  </sheetData>
  <sheetProtection/>
  <autoFilter ref="A1:AB187"/>
  <conditionalFormatting sqref="A1:AB1">
    <cfRule type="expression" priority="1" dxfId="1" stopIfTrue="1">
      <formula>AND($S1="Closed",$Y1="Done")</formula>
    </cfRule>
    <cfRule type="expression" priority="2" dxfId="0" stopIfTrue="1">
      <formula>$S1="Closed"</formula>
    </cfRule>
  </conditionalFormatting>
  <conditionalFormatting sqref="A2:AA187">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1">
      <selection activeCell="D45" sqref="D45"/>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43" customFormat="1" ht="23.25">
      <c r="A1" s="43" t="s">
        <v>158</v>
      </c>
    </row>
    <row r="3" spans="1:9" s="44" customFormat="1" ht="18">
      <c r="A3" s="44" t="s">
        <v>341</v>
      </c>
      <c r="D3" s="62" t="s">
        <v>325</v>
      </c>
      <c r="E3" s="62" t="s">
        <v>326</v>
      </c>
      <c r="F3" s="62" t="s">
        <v>351</v>
      </c>
      <c r="G3" s="44" t="s">
        <v>294</v>
      </c>
      <c r="H3" s="44" t="s">
        <v>295</v>
      </c>
      <c r="I3" s="44" t="s">
        <v>296</v>
      </c>
    </row>
    <row r="4" spans="2:9" ht="12.75">
      <c r="B4" t="s">
        <v>324</v>
      </c>
      <c r="C4" t="s">
        <v>113</v>
      </c>
      <c r="D4">
        <f>COUNTIF(Comments!$N$2:$N$187,B4)</f>
        <v>5</v>
      </c>
      <c r="E4" s="60">
        <f>SUMPRODUCT((Comments!$N$2:$N$187=B4)*(Comments!$S$2:$S$187="Closed"))</f>
        <v>0</v>
      </c>
      <c r="F4">
        <f aca="true" t="shared" si="0" ref="F4:F12">D4-E4</f>
        <v>5</v>
      </c>
      <c r="H4" s="60">
        <f>SUMPRODUCT((Comments!$N$2:$N$187=B4)*(Comments!$V$2:$V$187="Accept"))+SUMPRODUCT((Comments!$N$2:$N$187=B4)*(Comments!$V$2:$V$187="Counter"))+SUMPRODUCT((Comments!$N$2:$N$187=B4)*(Comments!$V$2:$V$187="Reject"))</f>
        <v>0</v>
      </c>
      <c r="I4" s="78">
        <f aca="true" t="shared" si="1" ref="I4:I12">D4-H4</f>
        <v>5</v>
      </c>
    </row>
    <row r="5" spans="2:9" ht="12.75">
      <c r="B5" t="s">
        <v>358</v>
      </c>
      <c r="C5" t="s">
        <v>417</v>
      </c>
      <c r="D5">
        <f>COUNTIF(Comments!$N$2:$N$187,B5)</f>
        <v>0</v>
      </c>
      <c r="E5" s="60">
        <f>SUMPRODUCT((Comments!$N$2:$N$187=B5)*(Comments!$S$2:$S$187="Closed"))</f>
        <v>0</v>
      </c>
      <c r="F5">
        <f t="shared" si="0"/>
        <v>0</v>
      </c>
      <c r="H5" s="60">
        <f>SUMPRODUCT((Comments!$N$2:$N$187=B5)*(Comments!$V$2:$V$187="Accept"))+SUMPRODUCT((Comments!$N$2:$N$187=B5)*(Comments!$V$2:$V$187="Counter"))+SUMPRODUCT((Comments!$N$2:$N$187=B5)*(Comments!$V$2:$V$187="Reject"))</f>
        <v>0</v>
      </c>
      <c r="I5" s="78">
        <f t="shared" si="1"/>
        <v>0</v>
      </c>
    </row>
    <row r="6" spans="2:9" ht="12.75">
      <c r="B6" t="s">
        <v>110</v>
      </c>
      <c r="D6">
        <f>COUNTIF(Comments!$N$2:$N$187,B6)</f>
        <v>12</v>
      </c>
      <c r="E6" s="60">
        <f>SUMPRODUCT((Comments!$N$2:$N$187=B6)*(Comments!$S$2:$S$187="Closed"))</f>
        <v>0</v>
      </c>
      <c r="F6">
        <f t="shared" si="0"/>
        <v>12</v>
      </c>
      <c r="H6" s="60">
        <f>SUMPRODUCT((Comments!$N$2:$N$187=B6)*(Comments!$V$2:$V$187="Accept"))+SUMPRODUCT((Comments!$N$2:$N$187=B6)*(Comments!$V$2:$V$187="Counter"))+SUMPRODUCT((Comments!$N$2:$N$187=B6)*(Comments!$V$2:$V$187="Reject"))</f>
        <v>0</v>
      </c>
      <c r="I6" s="78">
        <f t="shared" si="1"/>
        <v>12</v>
      </c>
    </row>
    <row r="7" spans="2:9" ht="12.75">
      <c r="B7" t="s">
        <v>359</v>
      </c>
      <c r="C7" t="s">
        <v>415</v>
      </c>
      <c r="D7">
        <f>COUNTIF(Comments!$N$2:$N$187,B7)</f>
        <v>32</v>
      </c>
      <c r="E7" s="60">
        <f>SUMPRODUCT((Comments!$N$2:$N$187=B7)*(Comments!$S$2:$S$187="Closed"))</f>
        <v>0</v>
      </c>
      <c r="F7">
        <f t="shared" si="0"/>
        <v>32</v>
      </c>
      <c r="H7" s="60">
        <f>SUMPRODUCT((Comments!$N$2:$N$187=B7)*(Comments!$V$2:$V$187="Accept"))+SUMPRODUCT((Comments!$N$2:$N$187=B7)*(Comments!$V$2:$V$187="Counter"))+SUMPRODUCT((Comments!$N$2:$N$187=B7)*(Comments!$V$2:$V$187="Reject"))</f>
        <v>0</v>
      </c>
      <c r="I7" s="78">
        <f t="shared" si="1"/>
        <v>32</v>
      </c>
    </row>
    <row r="8" spans="2:9" ht="12.75">
      <c r="B8" t="s">
        <v>111</v>
      </c>
      <c r="C8" t="s">
        <v>112</v>
      </c>
      <c r="D8">
        <f>COUNTIF(Comments!$N$2:$N$187,B8)</f>
        <v>2</v>
      </c>
      <c r="E8" s="60">
        <f>SUMPRODUCT((Comments!$N$2:$N$187=B8)*(Comments!$S$2:$S$187="Closed"))</f>
        <v>0</v>
      </c>
      <c r="F8">
        <f t="shared" si="0"/>
        <v>2</v>
      </c>
      <c r="H8" s="60">
        <f>SUMPRODUCT((Comments!$N$2:$N$187=B8)*(Comments!$V$2:$V$187="Accept"))+SUMPRODUCT((Comments!$N$2:$N$187=B8)*(Comments!$V$2:$V$187="Counter"))+SUMPRODUCT((Comments!$N$2:$N$187=B8)*(Comments!$V$2:$V$187="Reject"))</f>
        <v>0</v>
      </c>
      <c r="I8" s="78">
        <f t="shared" si="1"/>
        <v>2</v>
      </c>
    </row>
    <row r="9" spans="2:9" ht="12.75">
      <c r="B9" t="s">
        <v>352</v>
      </c>
      <c r="D9">
        <f>COUNTIF(Comments!$N$2:$N$187,B9)</f>
        <v>7</v>
      </c>
      <c r="E9" s="60">
        <f>SUMPRODUCT((Comments!$N$2:$N$187=B9)*(Comments!$S$2:$S$187="Closed"))</f>
        <v>0</v>
      </c>
      <c r="F9">
        <f t="shared" si="0"/>
        <v>7</v>
      </c>
      <c r="H9" s="60">
        <f>SUMPRODUCT((Comments!$N$2:$N$187=B9)*(Comments!$V$2:$V$187="Accept"))+SUMPRODUCT((Comments!$N$2:$N$187=B9)*(Comments!$V$2:$V$187="Counter"))+SUMPRODUCT((Comments!$N$2:$N$187=B9)*(Comments!$V$2:$V$187="Reject"))</f>
        <v>0</v>
      </c>
      <c r="I9" s="78">
        <f t="shared" si="1"/>
        <v>7</v>
      </c>
    </row>
    <row r="10" spans="2:9" ht="12.75">
      <c r="B10" t="s">
        <v>413</v>
      </c>
      <c r="C10" t="s">
        <v>414</v>
      </c>
      <c r="D10">
        <f>COUNTIF(Comments!$N$2:$N$187,B10)</f>
        <v>5</v>
      </c>
      <c r="E10" s="60">
        <f>SUMPRODUCT((Comments!$N$2:$N$187=B10)*(Comments!$S$2:$S$187="Closed"))</f>
        <v>0</v>
      </c>
      <c r="F10">
        <f t="shared" si="0"/>
        <v>5</v>
      </c>
      <c r="H10" s="60">
        <f>SUMPRODUCT((Comments!$N$2:$N$187=B10)*(Comments!$V$2:$V$187="Accept"))+SUMPRODUCT((Comments!$N$2:$N$187=B10)*(Comments!$V$2:$V$187="Counter"))+SUMPRODUCT((Comments!$N$2:$N$187=B10)*(Comments!$V$2:$V$187="Reject"))</f>
        <v>0</v>
      </c>
      <c r="I10" s="78">
        <f t="shared" si="1"/>
        <v>5</v>
      </c>
    </row>
    <row r="11" spans="2:9" ht="12.75">
      <c r="B11" t="s">
        <v>383</v>
      </c>
      <c r="D11">
        <f>COUNTIF(Comments!$N$2:$N$187,B11)</f>
        <v>1</v>
      </c>
      <c r="E11" s="60">
        <f>SUMPRODUCT((Comments!$N$2:$N$187=B11)*(Comments!$S$2:$S$187="Closed"))</f>
        <v>0</v>
      </c>
      <c r="F11">
        <f t="shared" si="0"/>
        <v>1</v>
      </c>
      <c r="H11" s="60">
        <f>SUMPRODUCT((Comments!$N$2:$N$187=B11)*(Comments!$V$2:$V$187="Accept"))+SUMPRODUCT((Comments!$N$2:$N$187=B11)*(Comments!$V$2:$V$187="Counter"))+SUMPRODUCT((Comments!$N$2:$N$187=B11)*(Comments!$V$2:$V$187="Reject"))</f>
        <v>0</v>
      </c>
      <c r="I11" s="78">
        <f t="shared" si="1"/>
        <v>1</v>
      </c>
    </row>
    <row r="12" spans="2:9" ht="12.75">
      <c r="B12" t="s">
        <v>320</v>
      </c>
      <c r="D12">
        <f>COUNTIF(Comments!$N$2:$N$187,B12)</f>
        <v>0</v>
      </c>
      <c r="E12" s="60">
        <f>SUMPRODUCT((Comments!$N$2:$N$187=B12)*(Comments!$S$2:$S$187="Closed"))</f>
        <v>0</v>
      </c>
      <c r="F12">
        <f t="shared" si="0"/>
        <v>0</v>
      </c>
      <c r="H12" s="60">
        <f>SUMPRODUCT((Comments!$N$2:$N$187=B12)*(Comments!$V$2:$V$187="Accept"))+SUMPRODUCT((Comments!$N$2:$N$187=B12)*(Comments!$V$2:$V$187="Counter"))+SUMPRODUCT((Comments!$N$2:$N$187=B12)*(Comments!$V$2:$V$187="Reject"))</f>
        <v>0</v>
      </c>
      <c r="I12" s="78">
        <f t="shared" si="1"/>
        <v>0</v>
      </c>
    </row>
    <row r="13" spans="4:9" ht="12.75">
      <c r="D13">
        <f>SUM(D4:D12)</f>
        <v>64</v>
      </c>
      <c r="E13">
        <f>SUM(E4:E12)</f>
        <v>0</v>
      </c>
      <c r="F13">
        <f>SUM(F4:F12)</f>
        <v>64</v>
      </c>
      <c r="H13">
        <f>SUM(H4:H12)</f>
        <v>0</v>
      </c>
      <c r="I13">
        <f>SUM(I4:I12)</f>
        <v>64</v>
      </c>
    </row>
    <row r="14" s="44" customFormat="1" ht="18">
      <c r="A14" s="44" t="s">
        <v>356</v>
      </c>
    </row>
    <row r="15" spans="2:9" ht="12.75">
      <c r="B15" t="s">
        <v>361</v>
      </c>
      <c r="C15" t="s">
        <v>362</v>
      </c>
      <c r="D15">
        <f>COUNTIF(Comments!$N$2:$N$187,B15)</f>
        <v>3</v>
      </c>
      <c r="E15" s="60">
        <f>SUMPRODUCT((Comments!$N$2:$N$187=B15)*(Comments!$S$2:$S$187="Closed"))</f>
        <v>0</v>
      </c>
      <c r="F15">
        <f aca="true" t="shared" si="2" ref="F15:F22">D15-E15</f>
        <v>3</v>
      </c>
      <c r="H15" s="60">
        <f>SUMPRODUCT((Comments!$N$2:$N$187=B15)*(Comments!$V$2:$V$187="Accept"))+SUMPRODUCT((Comments!$N$2:$N$187=B15)*(Comments!$V$2:$V$187="Counter"))+SUMPRODUCT((Comments!$N$2:$N$187=B15)*(Comments!$V$2:$V$187="Reject"))</f>
        <v>0</v>
      </c>
      <c r="I15" s="78">
        <f aca="true" t="shared" si="3" ref="I15:I22">D15-H15</f>
        <v>3</v>
      </c>
    </row>
    <row r="16" spans="2:9" ht="12.75">
      <c r="B16" t="s">
        <v>114</v>
      </c>
      <c r="C16" t="s">
        <v>115</v>
      </c>
      <c r="D16">
        <f>COUNTIF(Comments!$N$2:$N$187,B16)</f>
        <v>0</v>
      </c>
      <c r="E16" s="60">
        <f>SUMPRODUCT((Comments!$N$2:$N$187=B16)*(Comments!$S$2:$S$187="Closed"))</f>
        <v>0</v>
      </c>
      <c r="F16">
        <f t="shared" si="2"/>
        <v>0</v>
      </c>
      <c r="H16" s="60">
        <f>SUMPRODUCT((Comments!$N$2:$N$187=B16)*(Comments!$V$2:$V$187="Accept"))+SUMPRODUCT((Comments!$N$2:$N$187=B16)*(Comments!$V$2:$V$187="Counter"))+SUMPRODUCT((Comments!$N$2:$N$187=B16)*(Comments!$V$2:$V$187="Reject"))</f>
        <v>0</v>
      </c>
      <c r="I16" s="78">
        <f t="shared" si="3"/>
        <v>0</v>
      </c>
    </row>
    <row r="17" spans="2:9" ht="12.75">
      <c r="B17" t="s">
        <v>116</v>
      </c>
      <c r="C17" t="s">
        <v>360</v>
      </c>
      <c r="D17">
        <f>COUNTIF(Comments!$N$2:$N$187,B17)</f>
        <v>0</v>
      </c>
      <c r="E17" s="60">
        <f>SUMPRODUCT((Comments!$N$2:$N$187=B17)*(Comments!$S$2:$S$187="Closed"))</f>
        <v>0</v>
      </c>
      <c r="F17">
        <f t="shared" si="2"/>
        <v>0</v>
      </c>
      <c r="H17" s="60">
        <f>SUMPRODUCT((Comments!$N$2:$N$187=B17)*(Comments!$V$2:$V$187="Accept"))+SUMPRODUCT((Comments!$N$2:$N$187=B17)*(Comments!$V$2:$V$187="Counter"))+SUMPRODUCT((Comments!$N$2:$N$187=B17)*(Comments!$V$2:$V$187="Reject"))</f>
        <v>0</v>
      </c>
      <c r="I17" s="78">
        <f t="shared" si="3"/>
        <v>0</v>
      </c>
    </row>
    <row r="18" spans="2:9" ht="12.75">
      <c r="B18" t="s">
        <v>363</v>
      </c>
      <c r="D18">
        <f>COUNTIF(Comments!$N$2:$N$187,B18)</f>
        <v>0</v>
      </c>
      <c r="E18" s="60">
        <f>SUMPRODUCT((Comments!$N$2:$N$187=B18)*(Comments!$S$2:$S$187="Closed"))</f>
        <v>0</v>
      </c>
      <c r="F18">
        <f t="shared" si="2"/>
        <v>0</v>
      </c>
      <c r="H18" s="60">
        <f>SUMPRODUCT((Comments!$N$2:$N$187=B18)*(Comments!$V$2:$V$187="Accept"))+SUMPRODUCT((Comments!$N$2:$N$187=B18)*(Comments!$V$2:$V$187="Counter"))+SUMPRODUCT((Comments!$N$2:$N$187=B18)*(Comments!$V$2:$V$187="Reject"))</f>
        <v>0</v>
      </c>
      <c r="I18" s="78">
        <f t="shared" si="3"/>
        <v>0</v>
      </c>
    </row>
    <row r="19" spans="2:9" ht="12.75">
      <c r="B19" t="s">
        <v>306</v>
      </c>
      <c r="C19" t="s">
        <v>307</v>
      </c>
      <c r="D19">
        <f>COUNTIF(Comments!$N$2:$N$187,B19)</f>
        <v>15</v>
      </c>
      <c r="E19" s="60">
        <f>SUMPRODUCT((Comments!$N$2:$N$187=B19)*(Comments!$S$2:$S$187="Closed"))</f>
        <v>0</v>
      </c>
      <c r="F19">
        <f t="shared" si="2"/>
        <v>15</v>
      </c>
      <c r="H19" s="60">
        <f>SUMPRODUCT((Comments!$N$2:$N$187=B19)*(Comments!$V$2:$V$187="Accept"))+SUMPRODUCT((Comments!$N$2:$N$187=B19)*(Comments!$V$2:$V$187="Counter"))+SUMPRODUCT((Comments!$N$2:$N$187=B19)*(Comments!$V$2:$V$187="Reject"))</f>
        <v>0</v>
      </c>
      <c r="I19" s="78">
        <f t="shared" si="3"/>
        <v>15</v>
      </c>
    </row>
    <row r="20" spans="2:9" ht="12.75">
      <c r="B20" t="s">
        <v>364</v>
      </c>
      <c r="C20" t="s">
        <v>365</v>
      </c>
      <c r="D20">
        <f>COUNTIF(Comments!$N$2:$N$187,B20)</f>
        <v>15</v>
      </c>
      <c r="E20" s="60">
        <f>SUMPRODUCT((Comments!$N$2:$N$187=B20)*(Comments!$S$2:$S$187="Closed"))</f>
        <v>0</v>
      </c>
      <c r="F20">
        <f t="shared" si="2"/>
        <v>15</v>
      </c>
      <c r="H20" s="60">
        <f>SUMPRODUCT((Comments!$N$2:$N$187=B20)*(Comments!$V$2:$V$187="Accept"))+SUMPRODUCT((Comments!$N$2:$N$187=B20)*(Comments!$V$2:$V$187="Counter"))+SUMPRODUCT((Comments!$N$2:$N$187=B20)*(Comments!$V$2:$V$187="Reject"))</f>
        <v>0</v>
      </c>
      <c r="I20" s="78">
        <f t="shared" si="3"/>
        <v>15</v>
      </c>
    </row>
    <row r="21" spans="2:9" ht="12.75">
      <c r="B21" t="s">
        <v>260</v>
      </c>
      <c r="C21" t="s">
        <v>261</v>
      </c>
      <c r="D21">
        <f>COUNTIF(Comments!$N$2:$N$187,B21)</f>
        <v>4</v>
      </c>
      <c r="E21" s="60">
        <f>SUMPRODUCT((Comments!$N$2:$N$187=B21)*(Comments!$S$2:$S$187="Closed"))</f>
        <v>0</v>
      </c>
      <c r="F21">
        <f>D21-E21</f>
        <v>4</v>
      </c>
      <c r="H21" s="60">
        <f>SUMPRODUCT((Comments!$N$2:$N$187=B21)*(Comments!$V$2:$V$187="Accept"))+SUMPRODUCT((Comments!$N$2:$N$187=B21)*(Comments!$V$2:$V$187="Counter"))+SUMPRODUCT((Comments!$N$2:$N$187=B21)*(Comments!$V$2:$V$187="Reject"))</f>
        <v>0</v>
      </c>
      <c r="I21" s="78">
        <f t="shared" si="3"/>
        <v>4</v>
      </c>
    </row>
    <row r="22" spans="2:9" ht="12.75">
      <c r="B22" t="s">
        <v>308</v>
      </c>
      <c r="C22" t="s">
        <v>309</v>
      </c>
      <c r="D22">
        <f>COUNTIF(Comments!$N$2:$N$187,B22)</f>
        <v>0</v>
      </c>
      <c r="E22" s="60">
        <f>SUMPRODUCT((Comments!$N$2:$N$187=B22)*(Comments!$S$2:$S$187="Closed"))</f>
        <v>0</v>
      </c>
      <c r="F22">
        <f t="shared" si="2"/>
        <v>0</v>
      </c>
      <c r="H22" s="60">
        <f>SUMPRODUCT((Comments!$N$2:$N$187=B22)*(Comments!$V$2:$V$187="Accept"))+SUMPRODUCT((Comments!$N$2:$N$187=B22)*(Comments!$V$2:$V$187="Counter"))+SUMPRODUCT((Comments!$N$2:$N$187=B22)*(Comments!$V$2:$V$187="Reject"))</f>
        <v>0</v>
      </c>
      <c r="I22" s="78">
        <f t="shared" si="3"/>
        <v>0</v>
      </c>
    </row>
    <row r="23" spans="4:9" ht="12.75">
      <c r="D23">
        <f>SUM(D15:D22)</f>
        <v>37</v>
      </c>
      <c r="E23">
        <f>SUM(E15:E22)</f>
        <v>0</v>
      </c>
      <c r="F23">
        <f>SUM(F15:F22)</f>
        <v>37</v>
      </c>
      <c r="H23">
        <f>SUM(H15:H22)</f>
        <v>0</v>
      </c>
      <c r="I23">
        <f>SUM(I15:I22)</f>
        <v>37</v>
      </c>
    </row>
    <row r="24" s="44" customFormat="1" ht="18">
      <c r="A24" s="44" t="s">
        <v>366</v>
      </c>
    </row>
    <row r="25" spans="2:9" ht="12.75">
      <c r="B25" t="s">
        <v>162</v>
      </c>
      <c r="C25" t="s">
        <v>161</v>
      </c>
      <c r="D25">
        <f>COUNTIF(Comments!$N$2:$N$187,B25)</f>
        <v>1</v>
      </c>
      <c r="E25" s="60">
        <f>SUMPRODUCT((Comments!$N$2:$N$187=B25)*(Comments!$S$2:$S$187="Closed"))</f>
        <v>0</v>
      </c>
      <c r="F25">
        <f aca="true" t="shared" si="4" ref="F25:F31">D25-E25</f>
        <v>1</v>
      </c>
      <c r="H25" s="60">
        <f>SUMPRODUCT((Comments!$N$2:$N$187=B25)*(Comments!$V$2:$V$187="Accept"))+SUMPRODUCT((Comments!$N$2:$N$187=B25)*(Comments!$V$2:$V$187="Counter"))+SUMPRODUCT((Comments!$N$2:$N$187=B25)*(Comments!$V$2:$V$187="Reject"))</f>
        <v>0</v>
      </c>
      <c r="I25" s="78">
        <f aca="true" t="shared" si="5" ref="I25:I31">D25-H25</f>
        <v>1</v>
      </c>
    </row>
    <row r="26" spans="2:9" ht="12.75">
      <c r="B26" t="s">
        <v>293</v>
      </c>
      <c r="C26" t="s">
        <v>119</v>
      </c>
      <c r="D26">
        <f>COUNTIF(Comments!$N$2:$N$187,B26)</f>
        <v>0</v>
      </c>
      <c r="E26" s="60">
        <f>SUMPRODUCT((Comments!$N$2:$N$187=B26)*(Comments!$S$2:$S$187="Closed"))</f>
        <v>0</v>
      </c>
      <c r="F26">
        <f t="shared" si="4"/>
        <v>0</v>
      </c>
      <c r="H26" s="60">
        <f>SUMPRODUCT((Comments!$N$2:$N$187=B26)*(Comments!$V$2:$V$187="Accept"))+SUMPRODUCT((Comments!$N$2:$N$187=B26)*(Comments!$V$2:$V$187="Counter"))+SUMPRODUCT((Comments!$N$2:$N$187=B26)*(Comments!$V$2:$V$187="Reject"))</f>
        <v>0</v>
      </c>
      <c r="I26" s="78">
        <f t="shared" si="5"/>
        <v>0</v>
      </c>
    </row>
    <row r="27" spans="2:9" ht="12.75">
      <c r="B27" t="s">
        <v>117</v>
      </c>
      <c r="C27" t="s">
        <v>118</v>
      </c>
      <c r="D27">
        <f>COUNTIF(Comments!$N$2:$N$187,B27)</f>
        <v>6</v>
      </c>
      <c r="E27" s="60">
        <f>SUMPRODUCT((Comments!$N$2:$N$187=B27)*(Comments!$S$2:$S$187="Closed"))</f>
        <v>0</v>
      </c>
      <c r="F27">
        <f t="shared" si="4"/>
        <v>6</v>
      </c>
      <c r="H27" s="60">
        <f>SUMPRODUCT((Comments!$N$2:$N$187=B27)*(Comments!$V$2:$V$187="Accept"))+SUMPRODUCT((Comments!$N$2:$N$187=B27)*(Comments!$V$2:$V$187="Counter"))+SUMPRODUCT((Comments!$N$2:$N$187=B27)*(Comments!$V$2:$V$187="Reject"))</f>
        <v>0</v>
      </c>
      <c r="I27" s="78">
        <f t="shared" si="5"/>
        <v>6</v>
      </c>
    </row>
    <row r="28" spans="2:9" ht="12.75">
      <c r="B28" t="s">
        <v>368</v>
      </c>
      <c r="D28">
        <f>COUNTIF(Comments!$N$2:$N$187,B28)</f>
        <v>6</v>
      </c>
      <c r="E28" s="60">
        <f>SUMPRODUCT((Comments!$N$2:$N$187=B28)*(Comments!$S$2:$S$187="Closed"))</f>
        <v>0</v>
      </c>
      <c r="F28">
        <f t="shared" si="4"/>
        <v>6</v>
      </c>
      <c r="H28" s="60">
        <f>SUMPRODUCT((Comments!$N$2:$N$187=B28)*(Comments!$V$2:$V$187="Accept"))+SUMPRODUCT((Comments!$N$2:$N$187=B28)*(Comments!$V$2:$V$187="Counter"))+SUMPRODUCT((Comments!$N$2:$N$187=B28)*(Comments!$V$2:$V$187="Reject"))</f>
        <v>0</v>
      </c>
      <c r="I28" s="78">
        <f t="shared" si="5"/>
        <v>6</v>
      </c>
    </row>
    <row r="29" spans="2:9" ht="12.75">
      <c r="B29" t="s">
        <v>367</v>
      </c>
      <c r="D29">
        <f>COUNTIF(Comments!$N$2:$N$187,B29)</f>
        <v>3</v>
      </c>
      <c r="E29" s="60">
        <f>SUMPRODUCT((Comments!$N$2:$N$187=B29)*(Comments!$S$2:$S$187="Closed"))</f>
        <v>0</v>
      </c>
      <c r="F29">
        <f t="shared" si="4"/>
        <v>3</v>
      </c>
      <c r="H29" s="60">
        <f>SUMPRODUCT((Comments!$N$2:$N$187=B29)*(Comments!$V$2:$V$187="Accept"))+SUMPRODUCT((Comments!$N$2:$N$187=B29)*(Comments!$V$2:$V$187="Counter"))+SUMPRODUCT((Comments!$N$2:$N$187=B29)*(Comments!$V$2:$V$187="Reject"))</f>
        <v>0</v>
      </c>
      <c r="I29" s="78">
        <f t="shared" si="5"/>
        <v>3</v>
      </c>
    </row>
    <row r="30" spans="2:9" ht="12.75">
      <c r="B30" t="s">
        <v>292</v>
      </c>
      <c r="D30">
        <f>COUNTIF(Comments!$N$2:$N$187,B30)</f>
        <v>6</v>
      </c>
      <c r="E30" s="60">
        <f>SUMPRODUCT((Comments!$N$2:$N$187=B30)*(Comments!$S$2:$S$187="Closed"))</f>
        <v>0</v>
      </c>
      <c r="F30">
        <f t="shared" si="4"/>
        <v>6</v>
      </c>
      <c r="H30" s="60">
        <f>SUMPRODUCT((Comments!$N$2:$N$187=B30)*(Comments!$V$2:$V$187="Accept"))+SUMPRODUCT((Comments!$N$2:$N$187=B30)*(Comments!$V$2:$V$187="Counter"))+SUMPRODUCT((Comments!$N$2:$N$187=B30)*(Comments!$V$2:$V$187="Reject"))</f>
        <v>0</v>
      </c>
      <c r="I30" s="78">
        <f t="shared" si="5"/>
        <v>6</v>
      </c>
    </row>
    <row r="31" spans="2:9" ht="12.75">
      <c r="B31" t="s">
        <v>163</v>
      </c>
      <c r="D31">
        <f>COUNTIF(Comments!$N$2:$N$187,B31)</f>
        <v>6</v>
      </c>
      <c r="E31" s="60">
        <f>SUMPRODUCT((Comments!$N$2:$N$187=B31)*(Comments!$S$2:$S$187="Closed"))</f>
        <v>0</v>
      </c>
      <c r="F31">
        <f t="shared" si="4"/>
        <v>6</v>
      </c>
      <c r="H31" s="60">
        <f>SUMPRODUCT((Comments!$N$2:$N$187=B31)*(Comments!$V$2:$V$187="Accept"))+SUMPRODUCT((Comments!$N$2:$N$187=B31)*(Comments!$V$2:$V$187="Counter"))+SUMPRODUCT((Comments!$N$2:$N$187=B31)*(Comments!$V$2:$V$187="Reject"))</f>
        <v>0</v>
      </c>
      <c r="I31" s="78">
        <f t="shared" si="5"/>
        <v>6</v>
      </c>
    </row>
    <row r="32" spans="4:9" ht="12.75">
      <c r="D32">
        <f>SUM(D25:D31)</f>
        <v>28</v>
      </c>
      <c r="E32">
        <f>SUM(E25:E31)</f>
        <v>0</v>
      </c>
      <c r="F32">
        <f>SUM(F25:F31)</f>
        <v>28</v>
      </c>
      <c r="H32">
        <f>SUM(H25:H31)</f>
        <v>0</v>
      </c>
      <c r="I32">
        <f>SUM(I25:I31)</f>
        <v>28</v>
      </c>
    </row>
    <row r="33" s="44" customFormat="1" ht="18">
      <c r="A33" s="44" t="s">
        <v>124</v>
      </c>
    </row>
    <row r="34" spans="2:9" ht="12.75">
      <c r="B34" t="s">
        <v>379</v>
      </c>
      <c r="D34">
        <f>COUNTIF(Comments!$N$2:$N$187,B34)</f>
        <v>0</v>
      </c>
      <c r="E34" s="60">
        <f>SUMPRODUCT((Comments!$N$2:$N$187=B34)*(Comments!$S$2:$S$187="Closed"))</f>
        <v>0</v>
      </c>
      <c r="F34">
        <f aca="true" t="shared" si="6" ref="F34:F39">D34-E34</f>
        <v>0</v>
      </c>
      <c r="H34" s="60">
        <f>SUMPRODUCT((Comments!$N$2:$N$187=B34)*(Comments!$V$2:$V$187="Accept"))+SUMPRODUCT((Comments!$N$2:$N$187=B34)*(Comments!$V$2:$V$187="Counter"))+SUMPRODUCT((Comments!$N$2:$N$187=B34)*(Comments!$V$2:$V$187="Reject"))</f>
        <v>0</v>
      </c>
      <c r="I34" s="78">
        <f aca="true" t="shared" si="7" ref="I34:I39">D34-H34</f>
        <v>0</v>
      </c>
    </row>
    <row r="35" spans="2:9" ht="12.75">
      <c r="B35" t="s">
        <v>554</v>
      </c>
      <c r="C35" t="s">
        <v>555</v>
      </c>
      <c r="D35">
        <f>COUNTIF(Comments!$N$2:$N$187,B35)</f>
        <v>22</v>
      </c>
      <c r="E35" s="60">
        <f>SUMPRODUCT((Comments!$N$2:$N$187=B35)*(Comments!$S$2:$S$187="Closed"))</f>
        <v>0</v>
      </c>
      <c r="F35">
        <f>D35-E35</f>
        <v>22</v>
      </c>
      <c r="H35" s="60">
        <f>SUMPRODUCT((Comments!$N$2:$N$187=B35)*(Comments!$V$2:$V$187="Accept"))+SUMPRODUCT((Comments!$N$2:$N$187=B35)*(Comments!$V$2:$V$187="Counter"))+SUMPRODUCT((Comments!$N$2:$N$187=B35)*(Comments!$V$2:$V$187="Reject"))</f>
        <v>0</v>
      </c>
      <c r="I35" s="78">
        <f>D35-H35</f>
        <v>22</v>
      </c>
    </row>
    <row r="36" spans="2:9" ht="12.75">
      <c r="B36" t="s">
        <v>557</v>
      </c>
      <c r="D36">
        <f>COUNTIF(Comments!$N$2:$N$187,B36)</f>
        <v>3</v>
      </c>
      <c r="E36" s="60">
        <f>SUMPRODUCT((Comments!$N$2:$N$187=B36)*(Comments!$S$2:$S$187="Closed"))</f>
        <v>0</v>
      </c>
      <c r="F36">
        <f t="shared" si="6"/>
        <v>3</v>
      </c>
      <c r="H36" s="60">
        <f>SUMPRODUCT((Comments!$N$2:$N$187=B36)*(Comments!$V$2:$V$187="Accept"))+SUMPRODUCT((Comments!$N$2:$N$187=B36)*(Comments!$V$2:$V$187="Counter"))+SUMPRODUCT((Comments!$N$2:$N$187=B36)*(Comments!$V$2:$V$187="Reject"))</f>
        <v>0</v>
      </c>
      <c r="I36" s="78">
        <f t="shared" si="7"/>
        <v>3</v>
      </c>
    </row>
    <row r="37" spans="2:9" ht="12.75">
      <c r="B37" t="s">
        <v>411</v>
      </c>
      <c r="C37" t="s">
        <v>412</v>
      </c>
      <c r="D37">
        <f>COUNTIF(Comments!$N$2:$N$187,B37)</f>
        <v>0</v>
      </c>
      <c r="E37" s="60">
        <f>SUMPRODUCT((Comments!$N$2:$N$187=B37)*(Comments!$S$2:$S$187="Closed"))</f>
        <v>0</v>
      </c>
      <c r="F37">
        <f t="shared" si="6"/>
        <v>0</v>
      </c>
      <c r="H37" s="60">
        <f>SUMPRODUCT((Comments!$N$2:$N$187=B37)*(Comments!$V$2:$V$187="Accept"))+SUMPRODUCT((Comments!$N$2:$N$187=B37)*(Comments!$V$2:$V$187="Counter"))+SUMPRODUCT((Comments!$N$2:$N$187=B37)*(Comments!$V$2:$V$187="Reject"))</f>
        <v>0</v>
      </c>
      <c r="I37" s="78">
        <f t="shared" si="7"/>
        <v>0</v>
      </c>
    </row>
    <row r="38" spans="2:9" ht="12.75">
      <c r="B38" t="s">
        <v>126</v>
      </c>
      <c r="C38" t="s">
        <v>125</v>
      </c>
      <c r="D38">
        <f>COUNTIF(Comments!$N$2:$N$187,B38)</f>
        <v>27</v>
      </c>
      <c r="E38" s="60">
        <f>SUMPRODUCT((Comments!$N$2:$N$187=B38)*(Comments!$S$2:$S$187="Closed"))</f>
        <v>0</v>
      </c>
      <c r="F38">
        <f t="shared" si="6"/>
        <v>27</v>
      </c>
      <c r="H38" s="60">
        <f>SUMPRODUCT((Comments!$N$2:$N$187=B38)*(Comments!$V$2:$V$187="Accept"))+SUMPRODUCT((Comments!$N$2:$N$187=B38)*(Comments!$V$2:$V$187="Counter"))+SUMPRODUCT((Comments!$N$2:$N$187=B38)*(Comments!$V$2:$V$187="Reject"))</f>
        <v>0</v>
      </c>
      <c r="I38" s="78">
        <f t="shared" si="7"/>
        <v>27</v>
      </c>
    </row>
    <row r="39" spans="2:9" ht="12.75">
      <c r="B39" t="s">
        <v>127</v>
      </c>
      <c r="C39" t="s">
        <v>416</v>
      </c>
      <c r="D39">
        <f>COUNTIF(Comments!$N$2:$N$187,B39)</f>
        <v>5</v>
      </c>
      <c r="E39" s="60">
        <f>SUMPRODUCT((Comments!$N$2:$N$187=B39)*(Comments!$S$2:$S$187="Closed"))</f>
        <v>0</v>
      </c>
      <c r="F39">
        <f t="shared" si="6"/>
        <v>5</v>
      </c>
      <c r="H39" s="60">
        <f>SUMPRODUCT((Comments!$N$2:$N$187=B39)*(Comments!$V$2:$V$187="Accept"))+SUMPRODUCT((Comments!$N$2:$N$187=B39)*(Comments!$V$2:$V$187="Counter"))+SUMPRODUCT((Comments!$N$2:$N$187=B39)*(Comments!$V$2:$V$187="Reject"))</f>
        <v>0</v>
      </c>
      <c r="I39" s="78">
        <f t="shared" si="7"/>
        <v>5</v>
      </c>
    </row>
    <row r="40" spans="4:9" ht="12.75">
      <c r="D40">
        <f>SUM(D34:D39)</f>
        <v>57</v>
      </c>
      <c r="E40">
        <f>SUM(E34:E39)</f>
        <v>0</v>
      </c>
      <c r="F40">
        <f>SUM(F34:F39)</f>
        <v>57</v>
      </c>
      <c r="H40">
        <f>SUM(H34:H39)</f>
        <v>0</v>
      </c>
      <c r="I40">
        <f>SUM(I34:I39)</f>
        <v>57</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E16" sqref="E16"/>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157</v>
      </c>
    </row>
    <row r="2" ht="12.75">
      <c r="I2" s="50"/>
    </row>
    <row r="3" ht="13.5" thickBot="1"/>
    <row r="4" spans="2:6" ht="14.25" thickBot="1" thickTop="1">
      <c r="B4" s="32" t="s">
        <v>108</v>
      </c>
      <c r="C4" s="33" t="s">
        <v>120</v>
      </c>
      <c r="D4" s="33" t="s">
        <v>152</v>
      </c>
      <c r="E4" s="33" t="s">
        <v>153</v>
      </c>
      <c r="F4" s="34" t="s">
        <v>121</v>
      </c>
    </row>
    <row r="5" spans="2:6" ht="13.5" thickTop="1">
      <c r="B5" s="35" t="s">
        <v>317</v>
      </c>
      <c r="C5" s="36">
        <f>C6+C7</f>
        <v>186</v>
      </c>
      <c r="D5" s="36">
        <f>D6+D7</f>
        <v>186</v>
      </c>
      <c r="E5" s="36">
        <f>E6+E7</f>
        <v>0</v>
      </c>
      <c r="F5" s="37">
        <f aca="true" t="shared" si="0" ref="F5:F12">E5/C5</f>
        <v>0</v>
      </c>
    </row>
    <row r="6" spans="2:6" ht="12.75">
      <c r="B6" s="35" t="s">
        <v>353</v>
      </c>
      <c r="C6" s="36">
        <f>COUNTIF(Comments!$K$2:$K$187,"E")</f>
        <v>87</v>
      </c>
      <c r="D6" s="41">
        <f>SUMPRODUCT((Comments!$K$2:$K$187="E")*(Comments!$S$2:$S$187="Open"))</f>
        <v>87</v>
      </c>
      <c r="E6" s="41">
        <f>SUMPRODUCT((Comments!$K$2:$K$187="E")*(Comments!$S$2:$S$187="Closed"))</f>
        <v>0</v>
      </c>
      <c r="F6" s="37">
        <f t="shared" si="0"/>
        <v>0</v>
      </c>
    </row>
    <row r="7" spans="2:6" ht="13.5" thickBot="1">
      <c r="B7" s="38" t="s">
        <v>354</v>
      </c>
      <c r="C7" s="36">
        <f>COUNTIF(Comments!$K$2:$K$187,"T")</f>
        <v>99</v>
      </c>
      <c r="D7" s="42">
        <f>SUMPRODUCT((Comments!$K$2:$K$187="T")*(Comments!$S$2:$S$187="Open"))</f>
        <v>99</v>
      </c>
      <c r="E7" s="42">
        <f>SUMPRODUCT((Comments!$K$2:$K$187="T")*(Comments!$S$2:$S$187="Closed"))</f>
        <v>0</v>
      </c>
      <c r="F7" s="40">
        <f t="shared" si="0"/>
        <v>0</v>
      </c>
    </row>
    <row r="8" spans="2:6" ht="13.5" thickTop="1">
      <c r="B8" s="35" t="s">
        <v>317</v>
      </c>
      <c r="C8" s="46">
        <f>SUM(C9:C12)</f>
        <v>186</v>
      </c>
      <c r="D8" s="46">
        <f>SUM(D9:D12)</f>
        <v>186</v>
      </c>
      <c r="E8" s="46">
        <f>SUM(E9:E12)</f>
        <v>0</v>
      </c>
      <c r="F8" s="49">
        <f t="shared" si="0"/>
        <v>0</v>
      </c>
    </row>
    <row r="9" spans="2:6" ht="12.75">
      <c r="B9" s="47" t="s">
        <v>321</v>
      </c>
      <c r="C9" s="36">
        <f>COUNTIF(Comments!$M$2:$M$187,"General")</f>
        <v>64</v>
      </c>
      <c r="D9" s="60">
        <f>SUMPRODUCT((Comments!$M$2:$M$187="General")*(Comments!$S$2:$S$187="Open"))</f>
        <v>64</v>
      </c>
      <c r="E9" s="60">
        <f>SUMPRODUCT((Comments!$M$2:$M$187="General")*(Comments!$S$2:$S$187="Closed"))</f>
        <v>0</v>
      </c>
      <c r="F9" s="37">
        <f t="shared" si="0"/>
        <v>0</v>
      </c>
    </row>
    <row r="10" spans="2:6" ht="12.75">
      <c r="B10" s="47" t="s">
        <v>322</v>
      </c>
      <c r="C10" s="36">
        <f>COUNTIF(Comments!$M$2:$M$187,"MAC")</f>
        <v>37</v>
      </c>
      <c r="D10" s="41">
        <f>SUMPRODUCT((Comments!$M$2:$M$187="MAC")*(Comments!$S$2:$S$187="Open"))</f>
        <v>37</v>
      </c>
      <c r="E10" s="41">
        <f>SUMPRODUCT((Comments!$M$2:$M$187="MAC")*(Comments!$S$2:$S$187="Closed"))</f>
        <v>0</v>
      </c>
      <c r="F10" s="37">
        <f t="shared" si="0"/>
        <v>0</v>
      </c>
    </row>
    <row r="11" spans="2:6" ht="12.75">
      <c r="B11" s="47" t="s">
        <v>164</v>
      </c>
      <c r="C11" s="36">
        <f>COUNTIF(Comments!$M$2:$M$187,"RFI")</f>
        <v>28</v>
      </c>
      <c r="D11" s="41">
        <f>SUMPRODUCT((Comments!$M$2:$M$187="RFI")*(Comments!$S$2:$S$187="Open"))</f>
        <v>28</v>
      </c>
      <c r="E11" s="41">
        <f>SUMPRODUCT((Comments!$M$2:$M$187="RFI")*(Comments!$S$2:$S$187="Closed"))</f>
        <v>0</v>
      </c>
      <c r="F11" s="37">
        <f t="shared" si="0"/>
        <v>0</v>
      </c>
    </row>
    <row r="12" spans="2:6" ht="13.5" thickBot="1">
      <c r="B12" s="48" t="s">
        <v>165</v>
      </c>
      <c r="C12" s="39">
        <f>COUNTIF(Comments!$M$2:$M$187,"Security")</f>
        <v>57</v>
      </c>
      <c r="D12" s="42">
        <f>SUMPRODUCT((Comments!$M$2:$M$187="Security")*(Comments!$S$2:$S$187="Open"))</f>
        <v>57</v>
      </c>
      <c r="E12" s="42">
        <f>SUMPRODUCT((Comments!$M$2:$M$187="Security")*(Comments!$S$2:$S$187="Closed"))</f>
        <v>0</v>
      </c>
      <c r="F12" s="40">
        <f t="shared" si="0"/>
        <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129</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313</v>
      </c>
    </row>
    <row r="5" spans="1:8" ht="12.75">
      <c r="A5" s="31">
        <v>1</v>
      </c>
      <c r="B5" s="31" t="s">
        <v>319</v>
      </c>
      <c r="C5" s="31"/>
      <c r="D5" s="31"/>
      <c r="E5" s="31"/>
      <c r="F5" s="31"/>
      <c r="G5" s="31"/>
      <c r="H5" s="31"/>
    </row>
    <row r="6" ht="12.75">
      <c r="A6" s="31"/>
    </row>
    <row r="7" spans="1:2" ht="12.75">
      <c r="A7" s="31">
        <v>2</v>
      </c>
      <c r="B7" s="31" t="s">
        <v>376</v>
      </c>
    </row>
    <row r="8" ht="12.75">
      <c r="A8" s="31"/>
    </row>
    <row r="9" spans="1:3" ht="12.75">
      <c r="A9" s="31">
        <v>3</v>
      </c>
      <c r="B9" s="31" t="s">
        <v>323</v>
      </c>
      <c r="C9" s="31"/>
    </row>
    <row r="10" spans="1:3" ht="12.75">
      <c r="A10" s="31"/>
      <c r="B10" s="31"/>
      <c r="C10" s="31" t="s">
        <v>314</v>
      </c>
    </row>
    <row r="11" spans="1:3" ht="12.75">
      <c r="A11" s="31"/>
      <c r="B11" s="31"/>
      <c r="C11" s="31" t="s">
        <v>315</v>
      </c>
    </row>
    <row r="12" spans="1:3" ht="12.75">
      <c r="A12" s="31"/>
      <c r="B12" s="31"/>
      <c r="C12" s="31" t="s">
        <v>316</v>
      </c>
    </row>
    <row r="13" spans="1:3" ht="12.75">
      <c r="A13" s="31"/>
      <c r="B13" s="31"/>
      <c r="C13" s="31" t="s">
        <v>357</v>
      </c>
    </row>
    <row r="14" spans="1:3" ht="12.75">
      <c r="A14" s="31"/>
      <c r="B14" s="31"/>
      <c r="C14" s="31" t="s">
        <v>377</v>
      </c>
    </row>
    <row r="15" ht="12.75">
      <c r="A15" s="31"/>
    </row>
    <row r="16" spans="1:2" ht="12.75">
      <c r="A16" s="31">
        <v>4</v>
      </c>
      <c r="B16" s="31" t="s">
        <v>385</v>
      </c>
    </row>
    <row r="17" spans="1:2" ht="12.75">
      <c r="A17" s="31"/>
      <c r="B17" s="31" t="s">
        <v>109</v>
      </c>
    </row>
    <row r="18" ht="12.75">
      <c r="A18" s="31"/>
    </row>
    <row r="19" spans="1:3" ht="12.75">
      <c r="A19" s="31">
        <v>5</v>
      </c>
      <c r="B19" s="31" t="s">
        <v>107</v>
      </c>
      <c r="C19" s="31"/>
    </row>
    <row r="20" spans="1:3" ht="12.75">
      <c r="A20" s="31"/>
      <c r="B20" s="31"/>
      <c r="C20" s="31"/>
    </row>
    <row r="21" spans="1:3" ht="12.75">
      <c r="A21" s="31">
        <v>6</v>
      </c>
      <c r="B21" s="31" t="s">
        <v>382</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391</v>
      </c>
      <c r="B1" s="19"/>
    </row>
    <row r="2" spans="1:2" ht="13.5" thickBot="1">
      <c r="A2" s="20" t="s">
        <v>392</v>
      </c>
      <c r="B2" s="21" t="s">
        <v>393</v>
      </c>
    </row>
    <row r="3" spans="1:2" ht="25.5">
      <c r="A3" s="22" t="s">
        <v>139</v>
      </c>
      <c r="B3" s="23" t="s">
        <v>386</v>
      </c>
    </row>
    <row r="4" spans="1:2" ht="12.75">
      <c r="A4" s="24" t="s">
        <v>327</v>
      </c>
      <c r="B4" s="25" t="s">
        <v>387</v>
      </c>
    </row>
    <row r="5" spans="1:2" ht="12.75">
      <c r="A5" s="26" t="s">
        <v>335</v>
      </c>
      <c r="B5" s="25" t="s">
        <v>388</v>
      </c>
    </row>
    <row r="6" spans="1:2" ht="12.75">
      <c r="A6" s="26" t="s">
        <v>154</v>
      </c>
      <c r="B6" s="25" t="s">
        <v>389</v>
      </c>
    </row>
    <row r="7" spans="1:2" ht="12.75">
      <c r="A7" s="26" t="s">
        <v>155</v>
      </c>
      <c r="B7" s="25" t="s">
        <v>347</v>
      </c>
    </row>
    <row r="8" spans="1:2" ht="12.75">
      <c r="A8" s="24" t="s">
        <v>334</v>
      </c>
      <c r="B8" s="25" t="s">
        <v>348</v>
      </c>
    </row>
    <row r="9" spans="1:2" ht="12.75">
      <c r="A9" s="24" t="s">
        <v>349</v>
      </c>
      <c r="B9" s="25" t="s">
        <v>394</v>
      </c>
    </row>
    <row r="10" spans="1:2" ht="76.5">
      <c r="A10" s="24" t="s">
        <v>374</v>
      </c>
      <c r="B10" s="25" t="s">
        <v>418</v>
      </c>
    </row>
    <row r="11" spans="1:2" ht="25.5">
      <c r="A11" s="24" t="s">
        <v>375</v>
      </c>
      <c r="B11" s="25" t="s">
        <v>151</v>
      </c>
    </row>
    <row r="12" spans="1:2" ht="25.5">
      <c r="A12" s="24" t="s">
        <v>146</v>
      </c>
      <c r="B12" s="25" t="s">
        <v>373</v>
      </c>
    </row>
    <row r="13" spans="1:2" ht="25.5">
      <c r="A13" s="24" t="s">
        <v>147</v>
      </c>
      <c r="B13" s="25" t="s">
        <v>350</v>
      </c>
    </row>
    <row r="14" spans="1:2" ht="25.5">
      <c r="A14" s="24" t="s">
        <v>148</v>
      </c>
      <c r="B14" s="25" t="s">
        <v>390</v>
      </c>
    </row>
    <row r="15" spans="1:2" ht="12.75">
      <c r="A15" s="24" t="s">
        <v>132</v>
      </c>
      <c r="B15" s="25" t="s">
        <v>123</v>
      </c>
    </row>
    <row r="16" spans="1:2" ht="12.75">
      <c r="A16" s="27" t="s">
        <v>149</v>
      </c>
      <c r="B16" s="25" t="s">
        <v>380</v>
      </c>
    </row>
    <row r="17" spans="1:2" ht="12.75">
      <c r="A17" s="24" t="s">
        <v>381</v>
      </c>
      <c r="B17" s="25" t="s">
        <v>330</v>
      </c>
    </row>
    <row r="18" spans="1:2" ht="25.5">
      <c r="A18" s="24" t="s">
        <v>331</v>
      </c>
      <c r="B18" s="25" t="s">
        <v>332</v>
      </c>
    </row>
    <row r="19" spans="1:2" ht="76.5">
      <c r="A19" s="24" t="s">
        <v>141</v>
      </c>
      <c r="B19" s="25" t="s">
        <v>328</v>
      </c>
    </row>
    <row r="20" spans="1:2" ht="12.75">
      <c r="A20" s="24" t="s">
        <v>142</v>
      </c>
      <c r="B20" s="25" t="s">
        <v>329</v>
      </c>
    </row>
    <row r="21" spans="1:2" ht="38.25">
      <c r="A21" s="28" t="s">
        <v>143</v>
      </c>
      <c r="B21" s="29" t="s">
        <v>372</v>
      </c>
    </row>
    <row r="22" spans="1:2" ht="38.25">
      <c r="A22" s="31" t="s">
        <v>122</v>
      </c>
      <c r="B22" s="29" t="s">
        <v>384</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3"/>
  <sheetViews>
    <sheetView zoomScalePageLayoutView="0" workbookViewId="0" topLeftCell="A1">
      <pane ySplit="1" topLeftCell="BM2" activePane="bottomLeft" state="frozen"/>
      <selection pane="topLeft" activeCell="A1" sqref="A1"/>
      <selection pane="bottomLeft" activeCell="B4" sqref="B4"/>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130</v>
      </c>
      <c r="B1" s="15" t="s">
        <v>131</v>
      </c>
      <c r="C1" s="16" t="s">
        <v>159</v>
      </c>
    </row>
    <row r="3" spans="1:3" ht="38.25">
      <c r="A3" s="17" t="s">
        <v>160</v>
      </c>
      <c r="B3" s="13">
        <v>40360</v>
      </c>
      <c r="C3" s="12" t="s">
        <v>571</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2010-07-01T04:22:56Z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