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Rev.  History" sheetId="4" r:id="rId4"/>
  </sheets>
  <definedNames>
    <definedName name="_xlnm._FilterDatabase" localSheetId="1" hidden="1">'Comments'!$A$1:$AB$17</definedName>
  </definedNames>
  <calcPr fullCalcOnLoad="1"/>
</workbook>
</file>

<file path=xl/sharedStrings.xml><?xml version="1.0" encoding="utf-8"?>
<sst xmlns="http://schemas.openxmlformats.org/spreadsheetml/2006/main" count="369" uniqueCount="189">
  <si>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</si>
  <si>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</si>
  <si>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</si>
  <si>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Instead of using a reserved subtype for the management frames, add a new category of management action frame for 4-address mesh multihop action frames.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</si>
  <si>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</si>
  <si>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Multihop Action frame format is poorly described. Need to describe more detailed information.</t>
  </si>
  <si>
    <t>Y</t>
  </si>
  <si>
    <t>Chu, Liewn</t>
  </si>
  <si>
    <t>STMicroelectronics</t>
  </si>
  <si>
    <t>"… or from a mesh STA to which mesh peering is maintained"
This may not be true for a group multi-hop action frames since Address 3 is the destination address.</t>
  </si>
  <si>
    <t>Fix the bug.</t>
  </si>
  <si>
    <t>Add Address 4 for multi-hop action frames.</t>
  </si>
  <si>
    <t>As proposed.</t>
  </si>
  <si>
    <t>initial revision</t>
  </si>
  <si>
    <t>Counter</t>
  </si>
  <si>
    <r>
      <t>x</t>
    </r>
    <r>
      <rPr>
        <sz val="10"/>
        <rFont val="Arial"/>
        <family val="2"/>
      </rPr>
      <t>xx</t>
    </r>
  </si>
  <si>
    <t>xxx</t>
  </si>
  <si>
    <r>
      <t xml:space="preserve">Placeholder:
Through the LB161 comment resolution process, </t>
    </r>
    <r>
      <rPr>
        <sz val="10"/>
        <rFont val="Arial"/>
        <family val="2"/>
      </rPr>
      <t>m</t>
    </r>
    <r>
      <rPr>
        <sz val="10"/>
        <rFont val="Arial"/>
        <family val="2"/>
      </rPr>
      <t>anagement frame definition has been carefully reviewd.</t>
    </r>
  </si>
  <si>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</si>
  <si>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</si>
  <si>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t>delete from sentence: "in individually addressed frames to each of the intended responders or". A note specifying what has to be done in order to perform a broadcast by multiple unicast might be added at an appropriate place (management frame addressing?)</t>
  </si>
  <si>
    <r>
      <t xml:space="preserve">action frame: </t>
    </r>
    <r>
      <rPr>
        <sz val="10"/>
        <rFont val="Arial"/>
        <family val="2"/>
      </rPr>
      <t>m</t>
    </r>
    <r>
      <rPr>
        <sz val="10"/>
        <rFont val="Arial"/>
        <family val="2"/>
      </rPr>
      <t>esh multihop action frame:</t>
    </r>
  </si>
  <si>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</si>
  <si>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t>Clarification:
Add the following text as a infomative note at the end of this subclause. "NOTE- Address 4 is included in the Mesh Control field and not defined as a part of MAC header."</t>
  </si>
  <si>
    <t>Reject</t>
  </si>
  <si>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</si>
  <si>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</si>
  <si>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</si>
  <si>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</si>
  <si>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</si>
  <si>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</si>
  <si>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 xml:space="preserve">Check the definition of management frames thoroughly. Consider dependencies between the different subconcepts of 11s. </t>
  </si>
  <si>
    <t>The definition of the management frames of such a complex concept as a WLAN mesh network contains very likely some flaws that will have an impact on the functionality and proper working of the WLAN mesh network.</t>
  </si>
  <si>
    <t>(b) assumes but does not require a Mesh ID in the probe request.</t>
  </si>
  <si>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</si>
  <si>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</si>
  <si>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iven that the Mesh Control field is part of the frame body anyway, it might as well be preceded by an Ethertype that announces its presence. This way you don't have to announce the field through the QoS Control field.</t>
  </si>
  <si>
    <t>May 2010</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</si>
  <si>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</si>
  <si>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G-Discovery</t>
  </si>
  <si>
    <t>G-Frame</t>
  </si>
  <si>
    <t>General Frame Format</t>
  </si>
  <si>
    <t>Unification with base standard.</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</si>
  <si>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</si>
  <si>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</si>
  <si>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</si>
  <si>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</si>
  <si>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</si>
  <si>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</si>
  <si>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</si>
  <si>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</si>
  <si>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</si>
  <si>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</si>
  <si>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</si>
  <si>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</si>
  <si>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</si>
  <si>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</si>
  <si>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</si>
  <si>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</si>
  <si>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</si>
  <si>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</si>
  <si>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</si>
  <si>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</si>
  <si>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</si>
  <si>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Orig Comment Type</t>
  </si>
  <si>
    <t>Issue IDs are used to identify groups of CIDs that are related to the same issue</t>
  </si>
  <si>
    <t>Notes / Summary of Changes</t>
  </si>
  <si>
    <t>r0</t>
  </si>
  <si>
    <t>G-Architecture</t>
  </si>
  <si>
    <t>Mesh architecture and MBSS concept</t>
  </si>
  <si>
    <t>Issue Ident.</t>
  </si>
  <si>
    <t>Asignee</t>
  </si>
  <si>
    <t>47</t>
  </si>
  <si>
    <t>59</t>
  </si>
  <si>
    <t>7.1.3.6.3</t>
  </si>
  <si>
    <t>7.2.3</t>
  </si>
  <si>
    <t>16</t>
  </si>
  <si>
    <t>52</t>
  </si>
  <si>
    <t>4</t>
  </si>
  <si>
    <t>44</t>
  </si>
  <si>
    <t>32</t>
  </si>
  <si>
    <t>7.3.2.108</t>
  </si>
  <si>
    <t>7.4b</t>
  </si>
  <si>
    <t>G-Frame</t>
  </si>
  <si>
    <t>7.1.3.1.2</t>
  </si>
  <si>
    <t xml:space="preserve">As in comment. </t>
  </si>
  <si>
    <t>7.3.2</t>
  </si>
  <si>
    <t>45</t>
  </si>
  <si>
    <t>12</t>
  </si>
  <si>
    <t>24</t>
  </si>
  <si>
    <t>44-45</t>
  </si>
  <si>
    <t>13</t>
  </si>
  <si>
    <t>r1</t>
  </si>
  <si>
    <t>Counter</t>
  </si>
  <si>
    <t>Reject</t>
  </si>
  <si>
    <r>
      <t>C</t>
    </r>
    <r>
      <rPr>
        <sz val="10"/>
        <rFont val="Arial"/>
        <family val="2"/>
      </rPr>
      <t>ounter</t>
    </r>
  </si>
  <si>
    <t>Counter</t>
  </si>
  <si>
    <t>G-Frame</t>
  </si>
  <si>
    <t>It should be defined somewhere else at a central location what reserved means.</t>
  </si>
  <si>
    <t>Remove "It is set to 0." Check whether the central definition of reserved is true in 802.11-2007</t>
  </si>
  <si>
    <t>General</t>
  </si>
  <si>
    <t>7.3.2.104.1</t>
  </si>
  <si>
    <t>7.1.3.5.10</t>
  </si>
  <si>
    <t>Omori, Youko</t>
  </si>
  <si>
    <t>NEC Corporation</t>
  </si>
  <si>
    <t>Broadcom</t>
  </si>
  <si>
    <t>11.1.3.2.1</t>
  </si>
  <si>
    <t>Sony Corporation</t>
  </si>
  <si>
    <t>7.3.1.11</t>
  </si>
  <si>
    <t>Broadcom Corporation</t>
  </si>
  <si>
    <t>Wentink, Menzo</t>
  </si>
  <si>
    <t>Qualcomm</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</si>
  <si>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</si>
  <si>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</si>
  <si>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</si>
  <si>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</si>
  <si>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Table of Frame subtype usage seems to be missed.</t>
  </si>
  <si>
    <t>Please update.</t>
  </si>
  <si>
    <t>As in the comment.</t>
  </si>
  <si>
    <t>Change to “The STA is a mesh STA, the probe request contains a Mesh ID element, and the Mesh ID in the probe request is the wildcard Mesh ID or the specific Mesh ID of the STA.”</t>
  </si>
  <si>
    <t>r2</t>
  </si>
  <si>
    <t>assignee</t>
  </si>
  <si>
    <t>resolved</t>
  </si>
  <si>
    <t>remaining</t>
  </si>
  <si>
    <t>Find a different way to add the newly proposed bits to the MAC header, so that the presence of the bits does not depend on the MAC address. In fact, it would be great if other amendments also got access to the currently useless bits 8-15 of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</si>
  <si>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</si>
  <si>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</si>
  <si>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</si>
  <si>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Ptasinski, Henry</t>
  </si>
  <si>
    <t>Sakoda, Kazuyuki</t>
  </si>
  <si>
    <t>Wang, Qi</t>
  </si>
  <si>
    <t>Kazuyuki Sakoda (Sony Corporation)</t>
  </si>
  <si>
    <t>KazuyukiA.Sakoda@jp.sony.com</t>
  </si>
  <si>
    <t>Bahr, Michael</t>
  </si>
  <si>
    <t>Resolution Code</t>
  </si>
  <si>
    <t>G-PICS</t>
  </si>
  <si>
    <t>G-Base</t>
  </si>
  <si>
    <t>total</t>
  </si>
  <si>
    <t>closed</t>
  </si>
  <si>
    <t>Submitter</t>
  </si>
  <si>
    <t>Clause</t>
  </si>
  <si>
    <t>Page</t>
  </si>
  <si>
    <t>Line</t>
  </si>
  <si>
    <t>Type</t>
  </si>
  <si>
    <t>T</t>
  </si>
  <si>
    <t>E</t>
  </si>
  <si>
    <t>General</t>
  </si>
  <si>
    <t>Closed by:</t>
  </si>
  <si>
    <t>Kazuyuki Sakoda</t>
  </si>
  <si>
    <t>Sony Corporation</t>
  </si>
  <si>
    <t>5-1-12 Kitashinagawa, Shinagawa-ku, Tokyo, Japan</t>
  </si>
  <si>
    <t>81-3-5448-4018</t>
  </si>
  <si>
    <t>open</t>
  </si>
  <si>
    <t>G-General</t>
  </si>
  <si>
    <t xml:space="preserve">Original Clause </t>
  </si>
  <si>
    <t>G-Def</t>
  </si>
  <si>
    <t>G-Editor</t>
  </si>
  <si>
    <t>Full Date:</t>
  </si>
  <si>
    <t>Comment / Explanation</t>
  </si>
  <si>
    <t>Recommended Change</t>
  </si>
  <si>
    <t>Topic Category</t>
  </si>
  <si>
    <t>Updated (to assist editor)</t>
  </si>
  <si>
    <t>G-MIB</t>
  </si>
  <si>
    <t>Kazuyuki</t>
  </si>
  <si>
    <t>Rene</t>
  </si>
  <si>
    <t>Kazuyuki</t>
  </si>
  <si>
    <t>20100422G-Editor</t>
  </si>
  <si>
    <t>N</t>
  </si>
  <si>
    <t>Y</t>
  </si>
  <si>
    <t>T</t>
  </si>
  <si>
    <t>General</t>
  </si>
  <si>
    <t>G-Emergency</t>
  </si>
  <si>
    <t>Emergency services</t>
  </si>
  <si>
    <t>Editorial fixes (wording, typo fixing, etc)</t>
  </si>
  <si>
    <t>Terminology</t>
  </si>
  <si>
    <t>Open</t>
  </si>
  <si>
    <t>Submitter Affiliation</t>
  </si>
  <si>
    <t>Siemens AG</t>
  </si>
  <si>
    <t>23-30</t>
  </si>
  <si>
    <t>56-20</t>
  </si>
  <si>
    <t>36-65</t>
  </si>
  <si>
    <t>1-32</t>
  </si>
  <si>
    <t>65-82</t>
  </si>
  <si>
    <t>37-14</t>
  </si>
  <si>
    <t>doc.: IEEE 802.11-10/0538r0</t>
  </si>
  <si>
    <t>General frame format comment resolution xls</t>
  </si>
  <si>
    <t>2010-05-13</t>
  </si>
  <si>
    <r>
      <t xml:space="preserve">action frame: </t>
    </r>
    <r>
      <rPr>
        <sz val="10"/>
        <rFont val="Arial"/>
        <family val="2"/>
      </rPr>
      <t>m</t>
    </r>
    <r>
      <rPr>
        <sz val="10"/>
        <rFont val="Arial"/>
        <family val="2"/>
      </rPr>
      <t>esh action frame categorization:
Accept in principle. See the latest version of 11-10/596.</t>
    </r>
  </si>
  <si>
    <r>
      <t xml:space="preserve">action frame: </t>
    </r>
    <r>
      <rPr>
        <sz val="10"/>
        <rFont val="Arial"/>
        <family val="2"/>
      </rPr>
      <t>m</t>
    </r>
    <r>
      <rPr>
        <sz val="10"/>
        <rFont val="Arial"/>
        <family val="2"/>
      </rPr>
      <t>esh multihop action frame:
Resolved by the latest version of 11-10/596.</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</si>
</sst>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u val="single"/>
      <sz val="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0" fontId="0" fillId="0" borderId="12" xfId="0" applyBorder="1" applyAlignment="1">
      <alignment vertical="top" wrapText="1"/>
    </xf>
    <xf numFmtId="49" fontId="7" fillId="0" borderId="11"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comment resolution on G-frame category comment.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17</xdr:row>
      <xdr:rowOff>0</xdr:rowOff>
    </xdr:from>
    <xdr:ext cx="0" cy="0"/>
    <xdr:sp>
      <xdr:nvSpPr>
        <xdr:cNvPr id="1" name="Picture 1"/>
        <xdr:cNvSpPr>
          <a:spLocks noChangeAspect="1"/>
        </xdr:cNvSpPr>
      </xdr:nvSpPr>
      <xdr:spPr>
        <a:xfrm>
          <a:off x="15840075" y="26727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17</xdr:row>
      <xdr:rowOff>0</xdr:rowOff>
    </xdr:from>
    <xdr:ext cx="0" cy="0"/>
    <xdr:sp>
      <xdr:nvSpPr>
        <xdr:cNvPr id="2" name="Picture 1"/>
        <xdr:cNvSpPr>
          <a:spLocks noChangeAspect="1"/>
        </xdr:cNvSpPr>
      </xdr:nvSpPr>
      <xdr:spPr>
        <a:xfrm>
          <a:off x="15840075" y="26727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48</v>
      </c>
    </row>
    <row r="2" ht="18.75">
      <c r="B2" s="1" t="s">
        <v>46</v>
      </c>
    </row>
    <row r="3" spans="1:2" ht="18.75">
      <c r="A3" s="2" t="s">
        <v>43</v>
      </c>
      <c r="B3" s="1" t="s">
        <v>184</v>
      </c>
    </row>
    <row r="4" spans="1:6" ht="18.75">
      <c r="A4" s="2" t="s">
        <v>47</v>
      </c>
      <c r="B4" s="11" t="s">
        <v>37</v>
      </c>
      <c r="F4" s="7"/>
    </row>
    <row r="5" spans="1:2" ht="15.75">
      <c r="A5" s="2" t="s">
        <v>52</v>
      </c>
      <c r="B5" s="8" t="s">
        <v>131</v>
      </c>
    </row>
    <row r="6" s="3" customFormat="1" ht="16.5" thickBot="1"/>
    <row r="7" spans="1:2" s="4" customFormat="1" ht="18.75">
      <c r="A7" s="4" t="s">
        <v>50</v>
      </c>
      <c r="B7" s="9" t="s">
        <v>185</v>
      </c>
    </row>
    <row r="8" spans="1:2" ht="15.75">
      <c r="A8" s="2" t="s">
        <v>157</v>
      </c>
      <c r="B8" s="8" t="s">
        <v>186</v>
      </c>
    </row>
    <row r="9" spans="1:9" ht="15.75">
      <c r="A9" s="2" t="s">
        <v>51</v>
      </c>
      <c r="B9" s="2" t="s">
        <v>148</v>
      </c>
      <c r="C9" s="8"/>
      <c r="E9" s="8"/>
      <c r="F9" s="8"/>
      <c r="G9" s="8"/>
      <c r="H9" s="8"/>
      <c r="I9" s="8"/>
    </row>
    <row r="10" spans="2:9" ht="15.75">
      <c r="B10" s="2" t="s">
        <v>149</v>
      </c>
      <c r="C10" s="8"/>
      <c r="E10" s="8"/>
      <c r="F10" s="8"/>
      <c r="G10" s="8"/>
      <c r="H10" s="8"/>
      <c r="I10" s="8"/>
    </row>
    <row r="11" spans="2:9" ht="15.75">
      <c r="B11" s="2" t="s">
        <v>150</v>
      </c>
      <c r="C11" s="8"/>
      <c r="E11" s="8"/>
      <c r="F11" s="8"/>
      <c r="G11" s="8"/>
      <c r="H11" s="8"/>
      <c r="I11" s="8"/>
    </row>
    <row r="12" spans="2:9" ht="15.75">
      <c r="B12" s="2" t="s">
        <v>151</v>
      </c>
      <c r="C12" s="8"/>
      <c r="E12" s="8"/>
      <c r="F12" s="8"/>
      <c r="G12" s="8"/>
      <c r="H12" s="8"/>
      <c r="I12" s="8"/>
    </row>
    <row r="13" spans="2:9" ht="15.75">
      <c r="B13" s="31" t="s">
        <v>132</v>
      </c>
      <c r="C13" s="10"/>
      <c r="E13" s="8"/>
      <c r="F13" s="8"/>
      <c r="G13" s="8"/>
      <c r="H13" s="8"/>
      <c r="I13" s="8"/>
    </row>
    <row r="14" spans="3:9" ht="15.75">
      <c r="C14" s="8"/>
      <c r="D14" s="8"/>
      <c r="E14" s="8"/>
      <c r="F14" s="8"/>
      <c r="G14" s="8"/>
      <c r="H14" s="8"/>
      <c r="I14" s="8"/>
    </row>
    <row r="15" ht="15.75">
      <c r="A15" s="2" t="s">
        <v>49</v>
      </c>
    </row>
    <row r="27" spans="1:5" ht="15.75" customHeight="1">
      <c r="A27" s="6"/>
      <c r="B27" s="51"/>
      <c r="C27" s="51"/>
      <c r="D27" s="51"/>
      <c r="E27" s="51"/>
    </row>
    <row r="28" spans="1:5" ht="15.75" customHeight="1">
      <c r="A28" s="4"/>
      <c r="B28" s="5"/>
      <c r="C28" s="5"/>
      <c r="D28" s="5"/>
      <c r="E28" s="5"/>
    </row>
    <row r="29" spans="1:5" ht="15.75" customHeight="1">
      <c r="A29" s="4"/>
      <c r="B29" s="50"/>
      <c r="C29" s="50"/>
      <c r="D29" s="50"/>
      <c r="E29" s="50"/>
    </row>
    <row r="30" spans="1:5" ht="15.75" customHeight="1">
      <c r="A30" s="4"/>
      <c r="B30" s="5"/>
      <c r="C30" s="5"/>
      <c r="D30" s="5"/>
      <c r="E30" s="5"/>
    </row>
    <row r="31" spans="1:5" ht="15.75" customHeight="1">
      <c r="A31" s="4"/>
      <c r="B31" s="50"/>
      <c r="C31" s="50"/>
      <c r="D31" s="50"/>
      <c r="E31" s="50"/>
    </row>
    <row r="32" spans="2:5" ht="15.75" customHeight="1">
      <c r="B32" s="50"/>
      <c r="C32" s="50"/>
      <c r="D32" s="50"/>
      <c r="E32" s="50"/>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7"/>
  <sheetViews>
    <sheetView tabSelected="1" zoomScale="85" zoomScaleNormal="85" zoomScalePageLayoutView="0" workbookViewId="0" topLeftCell="A1">
      <pane xSplit="8" ySplit="1" topLeftCell="S8" activePane="bottomRight" state="frozen"/>
      <selection pane="topLeft" activeCell="A1" sqref="A1"/>
      <selection pane="topRight" activeCell="H1" sqref="H1"/>
      <selection pane="bottomLeft" activeCell="A2" sqref="A2"/>
      <selection pane="bottomRight" activeCell="V8" sqref="V8"/>
    </sheetView>
  </sheetViews>
  <sheetFormatPr defaultColWidth="9.140625" defaultRowHeight="12.75"/>
  <cols>
    <col min="1" max="1" width="6.421875" style="33" customWidth="1"/>
    <col min="2" max="2" width="12.57421875" style="20" customWidth="1"/>
    <col min="3" max="3" width="12.57421875" style="20" hidden="1" customWidth="1"/>
    <col min="4" max="4" width="11.28125" style="36" hidden="1" customWidth="1"/>
    <col min="5" max="5" width="11.00390625" style="47" hidden="1" customWidth="1"/>
    <col min="6" max="6" width="8.7109375" style="47" hidden="1" customWidth="1"/>
    <col min="7" max="7" width="9.28125" style="20" hidden="1" customWidth="1"/>
    <col min="8" max="8" width="6.421875" style="20" hidden="1" customWidth="1"/>
    <col min="9" max="9" width="6.57421875" style="40" customWidth="1"/>
    <col min="10" max="10" width="6.8515625" style="34" customWidth="1"/>
    <col min="11" max="11" width="5.421875" style="20" customWidth="1"/>
    <col min="12" max="12" width="10.7109375" style="36" customWidth="1"/>
    <col min="13" max="13" width="8.00390625" style="20" customWidth="1"/>
    <col min="14" max="14" width="12.00390625" style="35" bestFit="1" customWidth="1"/>
    <col min="15" max="15" width="9.28125" style="35" customWidth="1"/>
    <col min="16" max="16" width="12.28125" style="35" customWidth="1"/>
    <col min="17" max="17" width="11.421875" style="20" customWidth="1"/>
    <col min="18" max="18" width="8.421875" style="29" customWidth="1"/>
    <col min="19" max="19" width="10.00390625" style="37" customWidth="1"/>
    <col min="20" max="20" width="35.7109375" style="42" customWidth="1"/>
    <col min="21" max="21" width="36.28125" style="42" customWidth="1"/>
    <col min="22" max="22" width="9.8515625" style="20" customWidth="1"/>
    <col min="23" max="23" width="35.7109375" style="20" customWidth="1"/>
    <col min="24" max="24" width="10.28125" style="12" customWidth="1"/>
    <col min="25" max="25" width="9.140625" style="12" customWidth="1"/>
    <col min="26" max="26" width="42.8515625" style="12" customWidth="1"/>
    <col min="27" max="27" width="9.140625" style="12" customWidth="1"/>
    <col min="28" max="28" width="11.00390625" style="20" hidden="1" customWidth="1"/>
    <col min="29" max="16384" width="9.140625" style="12" customWidth="1"/>
  </cols>
  <sheetData>
    <row r="1" spans="1:28" s="20" customFormat="1" ht="39" thickTop="1">
      <c r="A1" s="21" t="s">
        <v>53</v>
      </c>
      <c r="B1" s="21" t="s">
        <v>139</v>
      </c>
      <c r="C1" s="21" t="s">
        <v>176</v>
      </c>
      <c r="D1" s="22" t="s">
        <v>154</v>
      </c>
      <c r="E1" s="22" t="s">
        <v>62</v>
      </c>
      <c r="F1" s="46" t="s">
        <v>63</v>
      </c>
      <c r="G1" s="23" t="s">
        <v>64</v>
      </c>
      <c r="H1" s="23" t="s">
        <v>54</v>
      </c>
      <c r="I1" s="39" t="s">
        <v>141</v>
      </c>
      <c r="J1" s="27" t="s">
        <v>142</v>
      </c>
      <c r="K1" s="24" t="s">
        <v>143</v>
      </c>
      <c r="L1" s="24" t="s">
        <v>140</v>
      </c>
      <c r="M1" s="23" t="s">
        <v>160</v>
      </c>
      <c r="N1" s="21" t="s">
        <v>70</v>
      </c>
      <c r="O1" s="21" t="s">
        <v>59</v>
      </c>
      <c r="P1" s="25" t="s">
        <v>71</v>
      </c>
      <c r="Q1" s="25" t="s">
        <v>46</v>
      </c>
      <c r="R1" s="28" t="s">
        <v>60</v>
      </c>
      <c r="S1" s="23" t="s">
        <v>61</v>
      </c>
      <c r="T1" s="23" t="s">
        <v>158</v>
      </c>
      <c r="U1" s="23" t="s">
        <v>159</v>
      </c>
      <c r="V1" s="21" t="s">
        <v>134</v>
      </c>
      <c r="W1" s="21" t="s">
        <v>55</v>
      </c>
      <c r="X1" s="26" t="s">
        <v>161</v>
      </c>
      <c r="Y1" s="25" t="s">
        <v>56</v>
      </c>
      <c r="Z1" s="25" t="s">
        <v>57</v>
      </c>
      <c r="AA1" s="25" t="s">
        <v>58</v>
      </c>
      <c r="AB1" s="21" t="s">
        <v>147</v>
      </c>
    </row>
    <row r="2" spans="1:27" ht="76.5">
      <c r="A2" s="41">
        <v>3001</v>
      </c>
      <c r="B2" s="43" t="s">
        <v>133</v>
      </c>
      <c r="C2" s="43" t="s">
        <v>177</v>
      </c>
      <c r="D2" s="44" t="s">
        <v>75</v>
      </c>
      <c r="E2" s="44" t="s">
        <v>178</v>
      </c>
      <c r="F2" s="44" t="s">
        <v>179</v>
      </c>
      <c r="G2" s="43" t="s">
        <v>144</v>
      </c>
      <c r="H2" s="43" t="s">
        <v>167</v>
      </c>
      <c r="I2" s="44" t="s">
        <v>178</v>
      </c>
      <c r="J2" s="44" t="s">
        <v>179</v>
      </c>
      <c r="K2" s="43" t="s">
        <v>144</v>
      </c>
      <c r="L2" s="44" t="s">
        <v>75</v>
      </c>
      <c r="M2" s="43" t="s">
        <v>170</v>
      </c>
      <c r="N2" s="44" t="s">
        <v>83</v>
      </c>
      <c r="O2" s="44"/>
      <c r="P2" s="44" t="s">
        <v>165</v>
      </c>
      <c r="Q2" s="44"/>
      <c r="R2" s="44"/>
      <c r="S2" s="44" t="s">
        <v>175</v>
      </c>
      <c r="T2" s="45" t="s">
        <v>32</v>
      </c>
      <c r="U2" s="45" t="s">
        <v>31</v>
      </c>
      <c r="V2" s="38" t="s">
        <v>14</v>
      </c>
      <c r="W2" s="49" t="s">
        <v>17</v>
      </c>
      <c r="X2" s="38" t="s">
        <v>15</v>
      </c>
      <c r="Y2" s="38"/>
      <c r="Z2" s="38"/>
      <c r="AA2" s="38"/>
    </row>
    <row r="3" spans="1:27" ht="89.25">
      <c r="A3" s="41">
        <v>3002</v>
      </c>
      <c r="B3" s="43" t="s">
        <v>133</v>
      </c>
      <c r="C3" s="43" t="s">
        <v>177</v>
      </c>
      <c r="D3" s="44" t="s">
        <v>86</v>
      </c>
      <c r="E3" s="44" t="s">
        <v>180</v>
      </c>
      <c r="F3" s="44" t="s">
        <v>181</v>
      </c>
      <c r="G3" s="43" t="s">
        <v>144</v>
      </c>
      <c r="H3" s="43" t="s">
        <v>167</v>
      </c>
      <c r="I3" s="44" t="s">
        <v>180</v>
      </c>
      <c r="J3" s="44" t="s">
        <v>181</v>
      </c>
      <c r="K3" s="43" t="s">
        <v>144</v>
      </c>
      <c r="L3" s="44" t="s">
        <v>86</v>
      </c>
      <c r="M3" s="43" t="s">
        <v>170</v>
      </c>
      <c r="N3" s="44" t="s">
        <v>83</v>
      </c>
      <c r="O3" s="44"/>
      <c r="P3" s="44" t="s">
        <v>165</v>
      </c>
      <c r="Q3" s="44"/>
      <c r="R3" s="44"/>
      <c r="S3" s="44" t="s">
        <v>175</v>
      </c>
      <c r="T3" s="45" t="s">
        <v>112</v>
      </c>
      <c r="U3" s="45" t="s">
        <v>113</v>
      </c>
      <c r="V3" s="38" t="s">
        <v>14</v>
      </c>
      <c r="W3" s="49" t="s">
        <v>18</v>
      </c>
      <c r="X3" s="38" t="s">
        <v>16</v>
      </c>
      <c r="Y3" s="38"/>
      <c r="Z3" s="38"/>
      <c r="AA3" s="38"/>
    </row>
    <row r="4" spans="1:27" ht="114.75">
      <c r="A4" s="41">
        <v>3003</v>
      </c>
      <c r="B4" s="43" t="s">
        <v>133</v>
      </c>
      <c r="C4" s="43" t="s">
        <v>177</v>
      </c>
      <c r="D4" s="44">
        <v>7.4</v>
      </c>
      <c r="E4" s="44" t="s">
        <v>182</v>
      </c>
      <c r="F4" s="44" t="s">
        <v>183</v>
      </c>
      <c r="G4" s="43" t="s">
        <v>144</v>
      </c>
      <c r="H4" s="43" t="s">
        <v>167</v>
      </c>
      <c r="I4" s="44" t="s">
        <v>182</v>
      </c>
      <c r="J4" s="44" t="s">
        <v>183</v>
      </c>
      <c r="K4" s="43" t="s">
        <v>144</v>
      </c>
      <c r="L4" s="44">
        <v>7.4</v>
      </c>
      <c r="M4" s="43" t="s">
        <v>170</v>
      </c>
      <c r="N4" s="44" t="s">
        <v>83</v>
      </c>
      <c r="O4" s="44"/>
      <c r="P4" s="44" t="s">
        <v>165</v>
      </c>
      <c r="Q4" s="44"/>
      <c r="R4" s="44"/>
      <c r="S4" s="44" t="s">
        <v>175</v>
      </c>
      <c r="T4" s="45" t="s">
        <v>114</v>
      </c>
      <c r="U4" s="45" t="s">
        <v>115</v>
      </c>
      <c r="V4" s="38" t="s">
        <v>14</v>
      </c>
      <c r="W4" s="49" t="s">
        <v>19</v>
      </c>
      <c r="X4" s="38" t="s">
        <v>15</v>
      </c>
      <c r="Y4" s="38"/>
      <c r="Z4" s="38"/>
      <c r="AA4" s="38"/>
    </row>
    <row r="5" spans="1:27" ht="204">
      <c r="A5" s="41">
        <v>3024</v>
      </c>
      <c r="B5" s="43" t="s">
        <v>133</v>
      </c>
      <c r="C5" s="43" t="s">
        <v>177</v>
      </c>
      <c r="D5" s="44" t="s">
        <v>101</v>
      </c>
      <c r="E5" s="44">
        <v>51</v>
      </c>
      <c r="F5" s="44" t="s">
        <v>90</v>
      </c>
      <c r="G5" s="43" t="s">
        <v>144</v>
      </c>
      <c r="H5" s="43" t="s">
        <v>167</v>
      </c>
      <c r="I5" s="44">
        <v>51</v>
      </c>
      <c r="J5" s="44" t="s">
        <v>90</v>
      </c>
      <c r="K5" s="43" t="s">
        <v>144</v>
      </c>
      <c r="L5" s="44" t="s">
        <v>101</v>
      </c>
      <c r="M5" s="43" t="s">
        <v>170</v>
      </c>
      <c r="N5" s="44" t="s">
        <v>83</v>
      </c>
      <c r="O5" s="44"/>
      <c r="P5" s="44" t="s">
        <v>165</v>
      </c>
      <c r="Q5" s="44"/>
      <c r="R5" s="44"/>
      <c r="S5" s="44" t="s">
        <v>175</v>
      </c>
      <c r="T5" s="45" t="s">
        <v>2</v>
      </c>
      <c r="U5" s="45" t="s">
        <v>20</v>
      </c>
      <c r="V5" s="38" t="s">
        <v>14</v>
      </c>
      <c r="W5" s="49" t="s">
        <v>29</v>
      </c>
      <c r="X5" s="38" t="s">
        <v>15</v>
      </c>
      <c r="Y5" s="38"/>
      <c r="Z5" s="38"/>
      <c r="AA5" s="38"/>
    </row>
    <row r="6" spans="1:27" ht="102">
      <c r="A6" s="41">
        <v>3030</v>
      </c>
      <c r="B6" s="43" t="s">
        <v>133</v>
      </c>
      <c r="C6" s="43" t="s">
        <v>177</v>
      </c>
      <c r="D6" s="44" t="s">
        <v>81</v>
      </c>
      <c r="E6" s="44">
        <v>56</v>
      </c>
      <c r="F6" s="44" t="s">
        <v>78</v>
      </c>
      <c r="G6" s="43" t="s">
        <v>144</v>
      </c>
      <c r="H6" s="43" t="s">
        <v>167</v>
      </c>
      <c r="I6" s="44">
        <v>56</v>
      </c>
      <c r="J6" s="44" t="s">
        <v>78</v>
      </c>
      <c r="K6" s="43" t="s">
        <v>144</v>
      </c>
      <c r="L6" s="44" t="s">
        <v>81</v>
      </c>
      <c r="M6" s="43" t="s">
        <v>170</v>
      </c>
      <c r="N6" s="44" t="s">
        <v>97</v>
      </c>
      <c r="O6" s="44"/>
      <c r="P6" s="44" t="s">
        <v>165</v>
      </c>
      <c r="Q6" s="44"/>
      <c r="R6" s="44"/>
      <c r="S6" s="44" t="s">
        <v>175</v>
      </c>
      <c r="T6" s="45" t="s">
        <v>98</v>
      </c>
      <c r="U6" s="45" t="s">
        <v>99</v>
      </c>
      <c r="V6" s="38" t="s">
        <v>96</v>
      </c>
      <c r="W6" s="49" t="s">
        <v>27</v>
      </c>
      <c r="X6" s="38" t="s">
        <v>166</v>
      </c>
      <c r="Y6" s="38"/>
      <c r="Z6" s="38"/>
      <c r="AA6" s="38"/>
    </row>
    <row r="7" spans="1:27" ht="51">
      <c r="A7" s="41">
        <v>3151</v>
      </c>
      <c r="B7" s="43" t="s">
        <v>103</v>
      </c>
      <c r="C7" s="43" t="s">
        <v>104</v>
      </c>
      <c r="D7" s="44">
        <v>7.5</v>
      </c>
      <c r="E7" s="44"/>
      <c r="F7" s="44"/>
      <c r="G7" s="43" t="s">
        <v>169</v>
      </c>
      <c r="H7" s="43" t="s">
        <v>168</v>
      </c>
      <c r="I7" s="44"/>
      <c r="J7" s="44"/>
      <c r="K7" s="43" t="s">
        <v>169</v>
      </c>
      <c r="L7" s="44">
        <v>7.5</v>
      </c>
      <c r="M7" s="43" t="s">
        <v>100</v>
      </c>
      <c r="N7" s="44" t="s">
        <v>83</v>
      </c>
      <c r="O7" s="44"/>
      <c r="P7" s="44" t="s">
        <v>165</v>
      </c>
      <c r="Q7" s="44"/>
      <c r="R7" s="44"/>
      <c r="S7" s="44" t="s">
        <v>175</v>
      </c>
      <c r="T7" s="45" t="s">
        <v>116</v>
      </c>
      <c r="U7" s="45" t="s">
        <v>117</v>
      </c>
      <c r="V7" s="38" t="s">
        <v>94</v>
      </c>
      <c r="W7" s="49" t="s">
        <v>28</v>
      </c>
      <c r="X7" s="38" t="s">
        <v>166</v>
      </c>
      <c r="Y7" s="38"/>
      <c r="Z7" s="38"/>
      <c r="AA7" s="38"/>
    </row>
    <row r="8" spans="1:27" ht="51">
      <c r="A8" s="41">
        <v>3152</v>
      </c>
      <c r="B8" s="43" t="s">
        <v>128</v>
      </c>
      <c r="C8" s="43" t="s">
        <v>105</v>
      </c>
      <c r="D8" s="44" t="s">
        <v>84</v>
      </c>
      <c r="E8" s="44">
        <v>17</v>
      </c>
      <c r="F8" s="44" t="s">
        <v>88</v>
      </c>
      <c r="G8" s="43" t="s">
        <v>169</v>
      </c>
      <c r="H8" s="43" t="s">
        <v>168</v>
      </c>
      <c r="I8" s="44">
        <v>17</v>
      </c>
      <c r="J8" s="44" t="s">
        <v>88</v>
      </c>
      <c r="K8" s="43" t="s">
        <v>169</v>
      </c>
      <c r="L8" s="44" t="s">
        <v>84</v>
      </c>
      <c r="M8" s="43" t="s">
        <v>170</v>
      </c>
      <c r="N8" s="44" t="s">
        <v>83</v>
      </c>
      <c r="O8" s="44"/>
      <c r="P8" s="44" t="s">
        <v>165</v>
      </c>
      <c r="Q8" s="44"/>
      <c r="R8" s="44"/>
      <c r="S8" s="44" t="s">
        <v>175</v>
      </c>
      <c r="T8" s="45" t="s">
        <v>3</v>
      </c>
      <c r="U8" s="45" t="s">
        <v>118</v>
      </c>
      <c r="V8" s="38"/>
      <c r="W8" s="49" t="s">
        <v>21</v>
      </c>
      <c r="X8" s="38"/>
      <c r="Y8" s="38"/>
      <c r="Z8" s="38"/>
      <c r="AA8" s="38"/>
    </row>
    <row r="9" spans="1:27" ht="127.5">
      <c r="A9" s="41">
        <v>3153</v>
      </c>
      <c r="B9" s="43" t="s">
        <v>128</v>
      </c>
      <c r="C9" s="43" t="s">
        <v>105</v>
      </c>
      <c r="D9" s="44" t="s">
        <v>106</v>
      </c>
      <c r="E9" s="44">
        <v>162</v>
      </c>
      <c r="F9" s="44" t="s">
        <v>87</v>
      </c>
      <c r="G9" s="43" t="s">
        <v>169</v>
      </c>
      <c r="H9" s="43" t="s">
        <v>168</v>
      </c>
      <c r="I9" s="44">
        <v>162</v>
      </c>
      <c r="J9" s="44" t="s">
        <v>87</v>
      </c>
      <c r="K9" s="43" t="s">
        <v>169</v>
      </c>
      <c r="L9" s="44" t="s">
        <v>106</v>
      </c>
      <c r="M9" s="43" t="s">
        <v>170</v>
      </c>
      <c r="N9" s="44" t="s">
        <v>83</v>
      </c>
      <c r="O9" s="44"/>
      <c r="P9" s="44" t="s">
        <v>165</v>
      </c>
      <c r="Q9" s="44"/>
      <c r="R9" s="44"/>
      <c r="S9" s="44" t="s">
        <v>175</v>
      </c>
      <c r="T9" s="45" t="s">
        <v>33</v>
      </c>
      <c r="U9" s="45" t="s">
        <v>119</v>
      </c>
      <c r="V9" s="38" t="s">
        <v>94</v>
      </c>
      <c r="W9" s="49" t="s">
        <v>34</v>
      </c>
      <c r="X9" s="38" t="s">
        <v>166</v>
      </c>
      <c r="Y9" s="38"/>
      <c r="Z9" s="38"/>
      <c r="AA9" s="38"/>
    </row>
    <row r="10" spans="1:27" ht="114.75">
      <c r="A10" s="41">
        <v>3193</v>
      </c>
      <c r="B10" s="43" t="s">
        <v>129</v>
      </c>
      <c r="C10" s="43" t="s">
        <v>107</v>
      </c>
      <c r="D10" s="44" t="s">
        <v>108</v>
      </c>
      <c r="E10" s="44">
        <v>33</v>
      </c>
      <c r="F10" s="44" t="s">
        <v>91</v>
      </c>
      <c r="G10" s="43" t="s">
        <v>144</v>
      </c>
      <c r="H10" s="43" t="s">
        <v>167</v>
      </c>
      <c r="I10" s="44">
        <v>33</v>
      </c>
      <c r="J10" s="44" t="s">
        <v>91</v>
      </c>
      <c r="K10" s="43" t="s">
        <v>144</v>
      </c>
      <c r="L10" s="44" t="s">
        <v>108</v>
      </c>
      <c r="M10" s="43" t="s">
        <v>170</v>
      </c>
      <c r="N10" s="44" t="s">
        <v>83</v>
      </c>
      <c r="O10" s="44"/>
      <c r="P10" s="44" t="s">
        <v>165</v>
      </c>
      <c r="Q10" s="44"/>
      <c r="R10" s="44"/>
      <c r="S10" s="44" t="s">
        <v>175</v>
      </c>
      <c r="T10" s="45" t="s">
        <v>0</v>
      </c>
      <c r="U10" s="45" t="s">
        <v>1</v>
      </c>
      <c r="V10" s="38" t="s">
        <v>14</v>
      </c>
      <c r="W10" s="49" t="s">
        <v>187</v>
      </c>
      <c r="X10" s="38" t="s">
        <v>16</v>
      </c>
      <c r="Y10" s="38"/>
      <c r="Z10" s="38"/>
      <c r="AA10" s="38"/>
    </row>
    <row r="11" spans="1:27" ht="153">
      <c r="A11" s="41">
        <v>3211</v>
      </c>
      <c r="B11" s="43" t="s">
        <v>129</v>
      </c>
      <c r="C11" s="43" t="s">
        <v>107</v>
      </c>
      <c r="D11" s="44" t="s">
        <v>82</v>
      </c>
      <c r="E11" s="44">
        <v>80</v>
      </c>
      <c r="F11" s="44" t="s">
        <v>72</v>
      </c>
      <c r="G11" s="43" t="s">
        <v>145</v>
      </c>
      <c r="H11" s="43" t="s">
        <v>167</v>
      </c>
      <c r="I11" s="44">
        <v>80</v>
      </c>
      <c r="J11" s="44" t="s">
        <v>72</v>
      </c>
      <c r="K11" s="43" t="s">
        <v>145</v>
      </c>
      <c r="L11" s="44" t="s">
        <v>82</v>
      </c>
      <c r="M11" s="43" t="s">
        <v>170</v>
      </c>
      <c r="N11" s="44" t="s">
        <v>83</v>
      </c>
      <c r="O11" s="44"/>
      <c r="P11" s="44" t="s">
        <v>165</v>
      </c>
      <c r="Q11" s="44"/>
      <c r="R11" s="44"/>
      <c r="S11" s="44" t="s">
        <v>175</v>
      </c>
      <c r="T11" s="45" t="s">
        <v>5</v>
      </c>
      <c r="U11" s="45" t="s">
        <v>38</v>
      </c>
      <c r="V11" s="38" t="s">
        <v>14</v>
      </c>
      <c r="W11" s="49" t="s">
        <v>188</v>
      </c>
      <c r="X11" s="38" t="s">
        <v>16</v>
      </c>
      <c r="Y11" s="38"/>
      <c r="Z11" s="38"/>
      <c r="AA11" s="38"/>
    </row>
    <row r="12" spans="1:27" ht="127.5">
      <c r="A12" s="41">
        <v>3266</v>
      </c>
      <c r="B12" s="43" t="s">
        <v>130</v>
      </c>
      <c r="C12" s="43" t="s">
        <v>109</v>
      </c>
      <c r="D12" s="44" t="s">
        <v>84</v>
      </c>
      <c r="E12" s="44">
        <v>17</v>
      </c>
      <c r="F12" s="44" t="s">
        <v>88</v>
      </c>
      <c r="G12" s="43" t="s">
        <v>169</v>
      </c>
      <c r="H12" s="43" t="s">
        <v>168</v>
      </c>
      <c r="I12" s="44">
        <v>17</v>
      </c>
      <c r="J12" s="44" t="s">
        <v>88</v>
      </c>
      <c r="K12" s="43" t="s">
        <v>169</v>
      </c>
      <c r="L12" s="44" t="s">
        <v>84</v>
      </c>
      <c r="M12" s="43" t="s">
        <v>170</v>
      </c>
      <c r="N12" s="44" t="s">
        <v>83</v>
      </c>
      <c r="O12" s="44"/>
      <c r="P12" s="44" t="s">
        <v>165</v>
      </c>
      <c r="Q12" s="44"/>
      <c r="R12" s="44"/>
      <c r="S12" s="44" t="s">
        <v>175</v>
      </c>
      <c r="T12" s="45" t="s">
        <v>4</v>
      </c>
      <c r="U12" s="45" t="s">
        <v>85</v>
      </c>
      <c r="V12" s="38"/>
      <c r="W12" s="49" t="s">
        <v>21</v>
      </c>
      <c r="X12" s="38"/>
      <c r="Y12" s="38"/>
      <c r="Z12" s="38"/>
      <c r="AA12" s="38"/>
    </row>
    <row r="13" spans="1:27" ht="293.25">
      <c r="A13" s="41">
        <v>3276</v>
      </c>
      <c r="B13" s="43" t="s">
        <v>110</v>
      </c>
      <c r="C13" s="43" t="s">
        <v>111</v>
      </c>
      <c r="D13" s="44" t="s">
        <v>102</v>
      </c>
      <c r="E13" s="44">
        <v>19</v>
      </c>
      <c r="F13" s="44" t="s">
        <v>79</v>
      </c>
      <c r="G13" s="43" t="s">
        <v>169</v>
      </c>
      <c r="H13" s="43" t="s">
        <v>168</v>
      </c>
      <c r="I13" s="44">
        <v>19</v>
      </c>
      <c r="J13" s="44" t="s">
        <v>79</v>
      </c>
      <c r="K13" s="43" t="s">
        <v>169</v>
      </c>
      <c r="L13" s="44" t="s">
        <v>102</v>
      </c>
      <c r="M13" s="43" t="s">
        <v>170</v>
      </c>
      <c r="N13" s="44" t="s">
        <v>83</v>
      </c>
      <c r="O13" s="44"/>
      <c r="P13" s="44" t="s">
        <v>165</v>
      </c>
      <c r="Q13" s="44"/>
      <c r="R13" s="44"/>
      <c r="S13" s="44" t="s">
        <v>175</v>
      </c>
      <c r="T13" s="45" t="s">
        <v>35</v>
      </c>
      <c r="U13" s="45" t="s">
        <v>124</v>
      </c>
      <c r="V13" s="38" t="s">
        <v>94</v>
      </c>
      <c r="W13" s="38" t="s">
        <v>25</v>
      </c>
      <c r="X13" s="38" t="s">
        <v>16</v>
      </c>
      <c r="Y13" s="38"/>
      <c r="Z13" s="38"/>
      <c r="AA13" s="38"/>
    </row>
    <row r="14" spans="1:27" ht="140.25">
      <c r="A14" s="41">
        <v>3277</v>
      </c>
      <c r="B14" s="43" t="s">
        <v>110</v>
      </c>
      <c r="C14" s="43" t="s">
        <v>111</v>
      </c>
      <c r="D14" s="44" t="s">
        <v>74</v>
      </c>
      <c r="E14" s="44">
        <v>20</v>
      </c>
      <c r="F14" s="44" t="s">
        <v>80</v>
      </c>
      <c r="G14" s="43" t="s">
        <v>169</v>
      </c>
      <c r="H14" s="43" t="s">
        <v>168</v>
      </c>
      <c r="I14" s="44">
        <v>20</v>
      </c>
      <c r="J14" s="44" t="s">
        <v>80</v>
      </c>
      <c r="K14" s="43" t="s">
        <v>169</v>
      </c>
      <c r="L14" s="44" t="s">
        <v>74</v>
      </c>
      <c r="M14" s="43" t="s">
        <v>170</v>
      </c>
      <c r="N14" s="44" t="s">
        <v>83</v>
      </c>
      <c r="O14" s="44"/>
      <c r="P14" s="44" t="s">
        <v>165</v>
      </c>
      <c r="Q14" s="44"/>
      <c r="R14" s="44"/>
      <c r="S14" s="44" t="s">
        <v>175</v>
      </c>
      <c r="T14" s="45" t="s">
        <v>36</v>
      </c>
      <c r="U14" s="45" t="s">
        <v>125</v>
      </c>
      <c r="V14" s="38" t="s">
        <v>24</v>
      </c>
      <c r="W14" s="49" t="s">
        <v>26</v>
      </c>
      <c r="X14" s="38" t="s">
        <v>16</v>
      </c>
      <c r="Y14" s="38"/>
      <c r="Z14" s="38"/>
      <c r="AA14" s="38"/>
    </row>
    <row r="15" spans="1:27" ht="102">
      <c r="A15" s="41">
        <v>3278</v>
      </c>
      <c r="B15" s="43" t="s">
        <v>110</v>
      </c>
      <c r="C15" s="43" t="s">
        <v>111</v>
      </c>
      <c r="D15" s="44" t="s">
        <v>75</v>
      </c>
      <c r="E15" s="44">
        <v>24</v>
      </c>
      <c r="F15" s="44" t="s">
        <v>77</v>
      </c>
      <c r="G15" s="43" t="s">
        <v>169</v>
      </c>
      <c r="H15" s="43" t="s">
        <v>168</v>
      </c>
      <c r="I15" s="44">
        <v>24</v>
      </c>
      <c r="J15" s="44" t="s">
        <v>77</v>
      </c>
      <c r="K15" s="43" t="s">
        <v>169</v>
      </c>
      <c r="L15" s="44" t="s">
        <v>75</v>
      </c>
      <c r="M15" s="43" t="s">
        <v>170</v>
      </c>
      <c r="N15" s="44" t="s">
        <v>83</v>
      </c>
      <c r="O15" s="44"/>
      <c r="P15" s="44" t="s">
        <v>165</v>
      </c>
      <c r="Q15" s="44"/>
      <c r="R15" s="44"/>
      <c r="S15" s="44" t="s">
        <v>175</v>
      </c>
      <c r="T15" s="45" t="s">
        <v>126</v>
      </c>
      <c r="U15" s="45" t="s">
        <v>127</v>
      </c>
      <c r="V15" s="38" t="s">
        <v>95</v>
      </c>
      <c r="W15" s="49" t="s">
        <v>22</v>
      </c>
      <c r="X15" s="38" t="s">
        <v>166</v>
      </c>
      <c r="Y15" s="38"/>
      <c r="Z15" s="38"/>
      <c r="AA15" s="38"/>
    </row>
    <row r="16" spans="1:27" ht="242.25">
      <c r="A16" s="41">
        <v>3288</v>
      </c>
      <c r="B16" s="43" t="s">
        <v>7</v>
      </c>
      <c r="C16" s="43" t="s">
        <v>8</v>
      </c>
      <c r="D16" s="44" t="s">
        <v>75</v>
      </c>
      <c r="E16" s="44" t="s">
        <v>89</v>
      </c>
      <c r="F16" s="44" t="s">
        <v>76</v>
      </c>
      <c r="G16" s="43" t="s">
        <v>144</v>
      </c>
      <c r="H16" s="43" t="s">
        <v>6</v>
      </c>
      <c r="I16" s="44" t="s">
        <v>89</v>
      </c>
      <c r="J16" s="44" t="s">
        <v>76</v>
      </c>
      <c r="K16" s="43" t="s">
        <v>144</v>
      </c>
      <c r="L16" s="44" t="s">
        <v>75</v>
      </c>
      <c r="M16" s="43" t="s">
        <v>170</v>
      </c>
      <c r="N16" s="44" t="s">
        <v>83</v>
      </c>
      <c r="O16" s="44"/>
      <c r="P16" s="44" t="s">
        <v>165</v>
      </c>
      <c r="Q16" s="44"/>
      <c r="R16" s="44"/>
      <c r="S16" s="44" t="s">
        <v>175</v>
      </c>
      <c r="T16" s="43" t="s">
        <v>9</v>
      </c>
      <c r="U16" s="43" t="s">
        <v>10</v>
      </c>
      <c r="V16" s="38" t="s">
        <v>14</v>
      </c>
      <c r="W16" s="49" t="s">
        <v>30</v>
      </c>
      <c r="X16" s="38" t="s">
        <v>16</v>
      </c>
      <c r="Y16" s="38"/>
      <c r="Z16" s="38"/>
      <c r="AA16" s="38"/>
    </row>
    <row r="17" spans="1:27" ht="76.5">
      <c r="A17" s="41">
        <v>3289</v>
      </c>
      <c r="B17" s="43" t="s">
        <v>7</v>
      </c>
      <c r="C17" s="43" t="s">
        <v>8</v>
      </c>
      <c r="D17" s="44" t="s">
        <v>75</v>
      </c>
      <c r="E17" s="44" t="s">
        <v>89</v>
      </c>
      <c r="F17" s="44" t="s">
        <v>73</v>
      </c>
      <c r="G17" s="43" t="s">
        <v>144</v>
      </c>
      <c r="H17" s="43" t="s">
        <v>6</v>
      </c>
      <c r="I17" s="44" t="s">
        <v>89</v>
      </c>
      <c r="J17" s="44" t="s">
        <v>73</v>
      </c>
      <c r="K17" s="43" t="s">
        <v>144</v>
      </c>
      <c r="L17" s="44" t="s">
        <v>75</v>
      </c>
      <c r="M17" s="43" t="s">
        <v>170</v>
      </c>
      <c r="N17" s="44" t="s">
        <v>83</v>
      </c>
      <c r="O17" s="44"/>
      <c r="P17" s="44" t="s">
        <v>165</v>
      </c>
      <c r="Q17" s="44"/>
      <c r="R17" s="44"/>
      <c r="S17" s="44" t="s">
        <v>175</v>
      </c>
      <c r="T17" s="43" t="s">
        <v>11</v>
      </c>
      <c r="U17" s="43" t="s">
        <v>12</v>
      </c>
      <c r="V17" s="38" t="s">
        <v>93</v>
      </c>
      <c r="W17" s="49" t="s">
        <v>23</v>
      </c>
      <c r="X17" s="38" t="s">
        <v>166</v>
      </c>
      <c r="Y17" s="38"/>
      <c r="Z17" s="38"/>
      <c r="AA17" s="38"/>
    </row>
  </sheetData>
  <sheetProtection/>
  <autoFilter ref="A1:AB17"/>
  <conditionalFormatting sqref="A1:AB1">
    <cfRule type="expression" priority="1" dxfId="1" stopIfTrue="1">
      <formula>AND($S1="Closed",$Y1="Done")</formula>
    </cfRule>
    <cfRule type="expression" priority="2" dxfId="0" stopIfTrue="1">
      <formula>$S1="Closed"</formula>
    </cfRule>
  </conditionalFormatting>
  <conditionalFormatting sqref="A2:AA17">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14"/>
  <sheetViews>
    <sheetView zoomScalePageLayoutView="0" workbookViewId="0" topLeftCell="A1">
      <selection activeCell="G18" sqref="G18"/>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18" customFormat="1" ht="23.25">
      <c r="A1" s="18" t="s">
        <v>65</v>
      </c>
    </row>
    <row r="3" spans="1:9" s="19" customFormat="1" ht="18">
      <c r="A3" s="19" t="s">
        <v>146</v>
      </c>
      <c r="D3" s="32" t="s">
        <v>137</v>
      </c>
      <c r="E3" s="32" t="s">
        <v>138</v>
      </c>
      <c r="F3" s="32" t="s">
        <v>152</v>
      </c>
      <c r="G3" s="19" t="s">
        <v>121</v>
      </c>
      <c r="H3" s="19" t="s">
        <v>122</v>
      </c>
      <c r="I3" s="19" t="s">
        <v>123</v>
      </c>
    </row>
    <row r="4" spans="2:9" ht="12.75">
      <c r="B4" t="s">
        <v>136</v>
      </c>
      <c r="C4" t="s">
        <v>42</v>
      </c>
      <c r="D4">
        <f>COUNTIF(Comments!$N$2:$N$17,B4)</f>
        <v>0</v>
      </c>
      <c r="E4" s="30">
        <f>SUMPRODUCT((Comments!$N$2:$N$17=B4)*(Comments!$S$2:$S$17="Closed"))</f>
        <v>0</v>
      </c>
      <c r="F4">
        <f aca="true" t="shared" si="0" ref="F4:F13">D4-E4</f>
        <v>0</v>
      </c>
      <c r="H4" s="30">
        <f>SUMPRODUCT((Comments!$N$2:$N$17=B4)*(Comments!$V$2:$V$17="Accept"))+SUMPRODUCT((Comments!$N$2:$N$17=B4)*(Comments!$V$2:$V$17="Counter"))+SUMPRODUCT((Comments!$N$2:$N$17=B4)*(Comments!$V$2:$V$17="Reject"))</f>
        <v>0</v>
      </c>
      <c r="I4" s="48">
        <f aca="true" t="shared" si="1" ref="I4:I13">D4-H4</f>
        <v>0</v>
      </c>
    </row>
    <row r="5" spans="2:9" ht="12.75">
      <c r="B5" t="s">
        <v>155</v>
      </c>
      <c r="C5" t="s">
        <v>174</v>
      </c>
      <c r="D5">
        <f>COUNTIF(Comments!$N$2:$N$17,B5)</f>
        <v>0</v>
      </c>
      <c r="E5" s="30">
        <f>SUMPRODUCT((Comments!$N$2:$N$17=B5)*(Comments!$S$2:$S$17="Closed"))</f>
        <v>0</v>
      </c>
      <c r="F5">
        <f t="shared" si="0"/>
        <v>0</v>
      </c>
      <c r="H5" s="30">
        <f>SUMPRODUCT((Comments!$N$2:$N$17=B5)*(Comments!$V$2:$V$17="Accept"))+SUMPRODUCT((Comments!$N$2:$N$17=B5)*(Comments!$V$2:$V$17="Counter"))+SUMPRODUCT((Comments!$N$2:$N$17=B5)*(Comments!$V$2:$V$17="Reject"))</f>
        <v>0</v>
      </c>
      <c r="I5" s="48">
        <f t="shared" si="1"/>
        <v>0</v>
      </c>
    </row>
    <row r="6" spans="2:9" ht="12.75">
      <c r="B6" t="s">
        <v>39</v>
      </c>
      <c r="D6">
        <f>COUNTIF(Comments!$N$2:$N$17,B6)</f>
        <v>0</v>
      </c>
      <c r="E6" s="30">
        <f>SUMPRODUCT((Comments!$N$2:$N$17=B6)*(Comments!$S$2:$S$17="Closed"))</f>
        <v>0</v>
      </c>
      <c r="F6">
        <f t="shared" si="0"/>
        <v>0</v>
      </c>
      <c r="H6" s="30">
        <f>SUMPRODUCT((Comments!$N$2:$N$17=B6)*(Comments!$V$2:$V$17="Accept"))+SUMPRODUCT((Comments!$N$2:$N$17=B6)*(Comments!$V$2:$V$17="Counter"))+SUMPRODUCT((Comments!$N$2:$N$17=B6)*(Comments!$V$2:$V$17="Reject"))</f>
        <v>0</v>
      </c>
      <c r="I6" s="48">
        <f t="shared" si="1"/>
        <v>0</v>
      </c>
    </row>
    <row r="7" spans="2:9" ht="12.75">
      <c r="B7" t="s">
        <v>156</v>
      </c>
      <c r="C7" t="s">
        <v>173</v>
      </c>
      <c r="D7">
        <f>COUNTIF(Comments!$N$2:$N$17,B7)</f>
        <v>0</v>
      </c>
      <c r="E7" s="30">
        <f>SUMPRODUCT((Comments!$N$2:$N$17=B7)*(Comments!$S$2:$S$17="Closed"))</f>
        <v>0</v>
      </c>
      <c r="F7">
        <f t="shared" si="0"/>
        <v>0</v>
      </c>
      <c r="G7" t="s">
        <v>163</v>
      </c>
      <c r="H7" s="30">
        <f>SUMPRODUCT((Comments!$N$2:$N$17=B7)*(Comments!$V$2:$V$17="Accept"))+SUMPRODUCT((Comments!$N$2:$N$17=B7)*(Comments!$V$2:$V$17="Counter"))+SUMPRODUCT((Comments!$N$2:$N$17=B7)*(Comments!$V$2:$V$17="Reject"))</f>
        <v>0</v>
      </c>
      <c r="I7" s="48">
        <f t="shared" si="1"/>
        <v>0</v>
      </c>
    </row>
    <row r="8" spans="2:9" ht="12.75">
      <c r="B8" t="s">
        <v>40</v>
      </c>
      <c r="C8" t="s">
        <v>41</v>
      </c>
      <c r="D8">
        <f>COUNTIF(Comments!$N$2:$N$17,B8)</f>
        <v>16</v>
      </c>
      <c r="E8" s="30">
        <f>SUMPRODUCT((Comments!$N$2:$N$17=B8)*(Comments!$S$2:$S$17="Closed"))</f>
        <v>0</v>
      </c>
      <c r="F8">
        <f t="shared" si="0"/>
        <v>16</v>
      </c>
      <c r="G8" t="s">
        <v>163</v>
      </c>
      <c r="H8" s="30">
        <f>SUMPRODUCT((Comments!$N$2:$N$17=B8)*(Comments!$V$2:$V$17="Accept"))+SUMPRODUCT((Comments!$N$2:$N$17=B8)*(Comments!$V$2:$V$17="Counter"))+SUMPRODUCT((Comments!$N$2:$N$17=B8)*(Comments!$V$2:$V$17="Reject"))</f>
        <v>14</v>
      </c>
      <c r="I8" s="48">
        <f t="shared" si="1"/>
        <v>2</v>
      </c>
    </row>
    <row r="9" spans="2:9" ht="12.75">
      <c r="B9" t="s">
        <v>153</v>
      </c>
      <c r="D9">
        <f>COUNTIF(Comments!$N$2:$N$17,B9)</f>
        <v>0</v>
      </c>
      <c r="E9" s="30">
        <f>SUMPRODUCT((Comments!$N$2:$N$17=B9)*(Comments!$S$2:$S$17="Closed"))</f>
        <v>0</v>
      </c>
      <c r="F9">
        <f t="shared" si="0"/>
        <v>0</v>
      </c>
      <c r="H9" s="30">
        <f>SUMPRODUCT((Comments!$N$2:$N$17=B9)*(Comments!$V$2:$V$17="Accept"))+SUMPRODUCT((Comments!$N$2:$N$17=B9)*(Comments!$V$2:$V$17="Counter"))+SUMPRODUCT((Comments!$N$2:$N$17=B9)*(Comments!$V$2:$V$17="Reject"))</f>
        <v>0</v>
      </c>
      <c r="I9" s="48">
        <f t="shared" si="1"/>
        <v>0</v>
      </c>
    </row>
    <row r="10" spans="2:9" ht="12.75">
      <c r="B10" t="s">
        <v>68</v>
      </c>
      <c r="C10" t="s">
        <v>69</v>
      </c>
      <c r="D10">
        <f>COUNTIF(Comments!$N$2:$N$17,B10)</f>
        <v>0</v>
      </c>
      <c r="E10" s="30">
        <f>SUMPRODUCT((Comments!$N$2:$N$17=B10)*(Comments!$S$2:$S$17="Closed"))</f>
        <v>0</v>
      </c>
      <c r="F10">
        <f t="shared" si="0"/>
        <v>0</v>
      </c>
      <c r="H10" s="30">
        <f>SUMPRODUCT((Comments!$N$2:$N$17=B10)*(Comments!$V$2:$V$17="Accept"))+SUMPRODUCT((Comments!$N$2:$N$17=B10)*(Comments!$V$2:$V$17="Counter"))+SUMPRODUCT((Comments!$N$2:$N$17=B10)*(Comments!$V$2:$V$17="Reject"))</f>
        <v>0</v>
      </c>
      <c r="I10" s="48">
        <f t="shared" si="1"/>
        <v>0</v>
      </c>
    </row>
    <row r="11" spans="2:9" ht="12.75">
      <c r="B11" t="s">
        <v>171</v>
      </c>
      <c r="C11" t="s">
        <v>172</v>
      </c>
      <c r="D11">
        <f>COUNTIF(Comments!$N$2:$N$17,B11)</f>
        <v>0</v>
      </c>
      <c r="E11" s="30">
        <f>SUMPRODUCT((Comments!$N$2:$N$17=B11)*(Comments!$S$2:$S$17="Closed"))</f>
        <v>0</v>
      </c>
      <c r="F11">
        <f t="shared" si="0"/>
        <v>0</v>
      </c>
      <c r="G11" t="s">
        <v>164</v>
      </c>
      <c r="H11" s="30">
        <f>SUMPRODUCT((Comments!$N$2:$N$17=B11)*(Comments!$V$2:$V$17="Accept"))+SUMPRODUCT((Comments!$N$2:$N$17=B11)*(Comments!$V$2:$V$17="Counter"))+SUMPRODUCT((Comments!$N$2:$N$17=B11)*(Comments!$V$2:$V$17="Reject"))</f>
        <v>0</v>
      </c>
      <c r="I11" s="48">
        <f t="shared" si="1"/>
        <v>0</v>
      </c>
    </row>
    <row r="12" spans="2:9" ht="12.75">
      <c r="B12" t="s">
        <v>162</v>
      </c>
      <c r="D12">
        <f>COUNTIF(Comments!$N$2:$N$17,B12)</f>
        <v>0</v>
      </c>
      <c r="E12" s="30">
        <f>SUMPRODUCT((Comments!$N$2:$N$17=B12)*(Comments!$S$2:$S$17="Closed"))</f>
        <v>0</v>
      </c>
      <c r="F12">
        <f t="shared" si="0"/>
        <v>0</v>
      </c>
      <c r="H12" s="30">
        <f>SUMPRODUCT((Comments!$N$2:$N$17=B12)*(Comments!$V$2:$V$17="Accept"))+SUMPRODUCT((Comments!$N$2:$N$17=B12)*(Comments!$V$2:$V$17="Counter"))+SUMPRODUCT((Comments!$N$2:$N$17=B12)*(Comments!$V$2:$V$17="Reject"))</f>
        <v>0</v>
      </c>
      <c r="I12" s="48">
        <f t="shared" si="1"/>
        <v>0</v>
      </c>
    </row>
    <row r="13" spans="2:9" ht="12.75">
      <c r="B13" t="s">
        <v>135</v>
      </c>
      <c r="D13">
        <f>COUNTIF(Comments!$N$2:$N$17,B13)</f>
        <v>0</v>
      </c>
      <c r="E13" s="30">
        <f>SUMPRODUCT((Comments!$N$2:$N$17=B13)*(Comments!$S$2:$S$17="Closed"))</f>
        <v>0</v>
      </c>
      <c r="F13">
        <f t="shared" si="0"/>
        <v>0</v>
      </c>
      <c r="H13" s="30">
        <f>SUMPRODUCT((Comments!$N$2:$N$17=B13)*(Comments!$V$2:$V$17="Accept"))+SUMPRODUCT((Comments!$N$2:$N$17=B13)*(Comments!$V$2:$V$17="Counter"))+SUMPRODUCT((Comments!$N$2:$N$17=B13)*(Comments!$V$2:$V$17="Reject"))</f>
        <v>0</v>
      </c>
      <c r="I13" s="48">
        <f t="shared" si="1"/>
        <v>0</v>
      </c>
    </row>
    <row r="14" spans="4:9" ht="12.75">
      <c r="D14">
        <f>SUM(D4:D13)</f>
        <v>16</v>
      </c>
      <c r="E14">
        <f>SUM(E4:E13)</f>
        <v>0</v>
      </c>
      <c r="F14">
        <f>SUM(F4:F13)</f>
        <v>16</v>
      </c>
      <c r="H14">
        <f>SUM(H4:H13)</f>
        <v>14</v>
      </c>
      <c r="I14">
        <f>SUM(I4:I13)</f>
        <v>2</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B4" sqref="B4:C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44</v>
      </c>
      <c r="B1" s="15" t="s">
        <v>45</v>
      </c>
      <c r="C1" s="16" t="s">
        <v>66</v>
      </c>
    </row>
    <row r="3" spans="1:3" ht="12.75">
      <c r="A3" s="17" t="s">
        <v>67</v>
      </c>
      <c r="B3" s="13">
        <v>40311</v>
      </c>
      <c r="C3" s="12" t="s">
        <v>13</v>
      </c>
    </row>
    <row r="4" ht="12.75">
      <c r="A4" s="17" t="s">
        <v>92</v>
      </c>
    </row>
    <row r="5" ht="12.75">
      <c r="A5" s="17" t="s">
        <v>120</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2010-05-18T04:29:21Z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