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470" windowHeight="7425" activeTab="1"/>
  </bookViews>
  <sheets>
    <sheet name="Title" sheetId="1" r:id="rId1"/>
    <sheet name="Master" sheetId="2" r:id="rId2"/>
    <sheet name="Overview" sheetId="3" r:id="rId3"/>
    <sheet name="Revisions" sheetId="4" r:id="rId4"/>
    <sheet name="References" sheetId="5" r:id="rId5"/>
  </sheets>
  <definedNames>
    <definedName name="_xlnm._FilterDatabase" localSheetId="1" hidden="1">'Master'!$A$1:$S$182</definedName>
    <definedName name="_xlnm.Print_Titles" localSheetId="1">'Master'!$1:$1</definedName>
  </definedNames>
  <calcPr fullCalcOnLoad="1"/>
</workbook>
</file>

<file path=xl/comments2.xml><?xml version="1.0" encoding="utf-8"?>
<comments xmlns="http://schemas.openxmlformats.org/spreadsheetml/2006/main">
  <authors>
    <author> Paul Gray</author>
    <author>Paul Gray</author>
  </authors>
  <commentList>
    <comment ref="K1" authorId="0">
      <text>
        <r>
          <rPr>
            <sz val="8"/>
            <rFont val="Tahoma"/>
            <family val="2"/>
          </rPr>
          <t xml:space="preserve">This must be a comment number - without text
</t>
        </r>
      </text>
    </comment>
    <comment ref="J1" authorId="0">
      <text>
        <r>
          <rPr>
            <sz val="8"/>
            <rFont val="Tahoma"/>
            <family val="2"/>
          </rPr>
          <t>Describe how the group or individual came to the resolution status.</t>
        </r>
      </text>
    </comment>
    <comment ref="I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Do not edit this column.  It is copied exactly from the submission worksheet.</t>
        </r>
        <r>
          <rPr>
            <sz val="8"/>
            <rFont val="Tahoma"/>
            <family val="0"/>
          </rPr>
          <t xml:space="preserve">
</t>
        </r>
      </text>
    </comment>
    <comment ref="F1" authorId="1">
      <text>
        <r>
          <rPr>
            <sz val="8"/>
            <rFont val="Tahoma"/>
            <family val="2"/>
          </rPr>
          <t xml:space="preserve">Do not edit this column.  It copied exactly from the submission worksheet.
Part of No Vote
Yes - means it was part of "no" vote
No - means it was not part of "no" vote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O1" authorId="1">
      <text>
        <r>
          <rPr>
            <b/>
            <sz val="8"/>
            <rFont val="Tahoma"/>
            <family val="0"/>
          </rPr>
          <t>Should be broken down by clause or clauses</t>
        </r>
        <r>
          <rPr>
            <sz val="8"/>
            <rFont val="Tahoma"/>
            <family val="0"/>
          </rPr>
          <t xml:space="preserve">
</t>
        </r>
      </text>
    </comment>
    <comment ref="P1" authorId="1">
      <text>
        <r>
          <rPr>
            <b/>
            <sz val="8"/>
            <rFont val="Tahoma"/>
            <family val="0"/>
          </rPr>
          <t>Enter document # or Will of the Group</t>
        </r>
        <r>
          <rPr>
            <sz val="8"/>
            <rFont val="Tahoma"/>
            <family val="0"/>
          </rPr>
          <t xml:space="preserve">
</t>
        </r>
      </text>
    </comment>
    <comment ref="Q1" authorId="1">
      <text>
        <r>
          <rPr>
            <sz val="8"/>
            <rFont val="Tahoma"/>
            <family val="2"/>
          </rPr>
          <t>This column represents the meetinng which the comment was resolved, but not voted on.</t>
        </r>
      </text>
    </comment>
    <comment ref="R1" authorId="1">
      <text>
        <r>
          <rPr>
            <sz val="8"/>
            <rFont val="Tahoma"/>
            <family val="2"/>
          </rPr>
          <t>Record (xls) when it is the comments were resolved in (xls) w/o (doc)</t>
        </r>
      </text>
    </comment>
  </commentList>
</comments>
</file>

<file path=xl/comments3.xml><?xml version="1.0" encoding="utf-8"?>
<comments xmlns="http://schemas.openxmlformats.org/spreadsheetml/2006/main">
  <authors>
    <author>Paul Gray</author>
  </authors>
  <commentList>
    <comment ref="D29" authorId="0">
      <text>
        <r>
          <rPr>
            <sz val="8"/>
            <rFont val="Tahoma"/>
            <family val="2"/>
          </rPr>
          <t># of work remaining comments (blank or deferred) that have somethinng in the "same as" column</t>
        </r>
        <r>
          <rPr>
            <b/>
            <sz val="8"/>
            <rFont val="Tahoma"/>
            <family val="0"/>
          </rPr>
          <t xml:space="preserve">
</t>
        </r>
      </text>
    </comment>
    <comment ref="L1" authorId="0">
      <text>
        <r>
          <rPr>
            <b/>
            <sz val="8"/>
            <rFont val="Tahoma"/>
            <family val="0"/>
          </rPr>
          <t xml:space="preserve">Notes about the categories, this field is only for documentation.
</t>
        </r>
        <r>
          <rPr>
            <sz val="8"/>
            <rFont val="Tahoma"/>
            <family val="0"/>
          </rPr>
          <t xml:space="preserve">
</t>
        </r>
      </text>
    </comment>
    <comment ref="A1" authorId="0">
      <text>
        <r>
          <rPr>
            <b/>
            <sz val="8"/>
            <rFont val="Tahoma"/>
            <family val="0"/>
          </rPr>
          <t xml:space="preserve">These categories shall match the category column on the master spreadsheet
</t>
        </r>
        <r>
          <rPr>
            <sz val="8"/>
            <rFont val="Tahoma"/>
            <family val="0"/>
          </rPr>
          <t xml:space="preserve">
</t>
        </r>
      </text>
    </comment>
    <comment ref="A35" authorId="0">
      <text>
        <r>
          <rPr>
            <b/>
            <sz val="8"/>
            <rFont val="Tahoma"/>
            <family val="0"/>
          </rPr>
          <t xml:space="preserve">You will need to plug in the total row number, I did not take the time to figure out the proper calc.
</t>
        </r>
        <r>
          <rPr>
            <sz val="8"/>
            <rFont val="Tahoma"/>
            <family val="0"/>
          </rPr>
          <t xml:space="preserve">
</t>
        </r>
      </text>
    </comment>
  </commentList>
</comments>
</file>

<file path=xl/sharedStrings.xml><?xml version="1.0" encoding="utf-8"?>
<sst xmlns="http://schemas.openxmlformats.org/spreadsheetml/2006/main" count="1442" uniqueCount="582">
  <si>
    <t xml:space="preserve">40MHz channels were in D6.0 and have been removed in D7.0. There is no technical reason for doing so, and the inclusion of 40MHz channels could be very useful going forward in the 5.9 band.  The argument for removal apparently arose from belief that the 802.11 single channel MAC/PHY standard is responsible for specifying how a system implementer might deploy an 802.11 system using mulitple channels.  While implmentation of MAC/PHY functionality that allows the successful deployment of such systems is well within the scope of 802.11, the description of how this accomplished at the system level is informative at best, but in either case, well outside the scope of 802.11.   In particular, it is up to those implementing the system to set the "rules of multichannel operation" and if overlapping channels are desirable, they should be implementable and allowed. </t>
  </si>
  <si>
    <t>Reinsert the 40MHz channels in the channel sets as in D6.0.</t>
  </si>
  <si>
    <t>The baseline for this document includes TGn D9.   Therefore the text of the third para of 7.1.3.3.3,  as modified by TGn should appear here (either unmodified,  or with strikeouts).  
TGn adds the text "and of subtype Action with Category Public" to this para.  This text does not appear in the TGp draft. 
Adding the note to the editor is not the way to represent your baseline.</t>
  </si>
  <si>
    <t>Make your quoted baseline consistent with the claimed baseline.
Remove note to editor in line 32.</t>
  </si>
  <si>
    <t>There are two problems with the change in 9.9.1.2:
1.  It ignores extensive changes made to this para in TGn.
2.  9.1.3.1 says that when dot11OCBEnabled is true,  a STA shall use the values set by the SME in the MIB atribute doe11EDCATable.
But 9.9.1.2 says the txop limit shall be zero.   So what happens if the SME attempts to set a non-zero value?   In this case we have two conflicting statements.</t>
  </si>
  <si>
    <t>Either remove the modification to 9.9.1.2 (my preference) or:
1.  Quote the baseline properly
2.  Indicate in 9.1.3.1 that the sta uses all the values in the dot11EDCATable, except for the TXOP limit values,  which are considered to be set to 0.</t>
  </si>
  <si>
    <t>The changes shown here delete the VendorSpecificContent from the primitive.   Seeing as the purpose of this primitive is to convey the VendorSpecificContent,  that might not be what was intended.</t>
  </si>
  <si>
    <t>Show the Organization Identifier row as a change to the OUI row.</t>
  </si>
  <si>
    <t>Why was RCPI suddenly tacked on here?   There are other non-11p users of this frame that may not be capable or RCPI measurement.</t>
  </si>
  <si>
    <t>In the description add:  "Present when dot11OCBEnabled is true".</t>
  </si>
  <si>
    <t>" ... request is accepted."
The change is harmful and unnecessary.  The point is,  that although the receiver of the primitive is well defined (to be the MLME),  there is no definition of an "acceptor",  or when "acceptance" takes place.
I suspect that this change was made in response to a mistaken comment that confused an abstract with a concrete interface.   In a concrete interace,  getting the request and returning the result takes finite time.  For the client of this interface to know what Time the TSF relates to,  it has to be aligned to either the request or the response.  (even then "accepted" is harmful,  because which of these does it relate to?).    In an abstract interface,   except where the operation of the primitive interacts with the operation of the protocol (e.g. to exchange OTA packets),  execution takes place *in zero time*.   
So it suffices to say when the primitive is received,  or alternatively,  when the confirm is generated.</t>
  </si>
  <si>
    <t>Replace "accepted" with "received".  Or define what acceptance means and when it takes place.
Make same change in p14.41.</t>
  </si>
  <si>
    <t>"the STA may transmit data frames any time"
This is not true.   It can only tranmit when the channel access mechanism permits it.</t>
  </si>
  <si>
    <t>Modify so that it's a true statement.</t>
  </si>
  <si>
    <t>"the STA is the point coordinator within a BSS" - this is too limiting.  Not every AP is a PC.</t>
  </si>
  <si>
    <t>change "point coordinator" to "AP"</t>
  </si>
  <si>
    <t>"frame which includes" - grammar</t>
  </si>
  <si>
    <t>"frame that includes"</t>
  </si>
  <si>
    <t>I don't understand the difference between CF2.1 and CF18.  It seems to me they're saying the same thing.</t>
  </si>
  <si>
    <t>Remove one of them.  If CF18 is removed,  add references to CF2.1.</t>
  </si>
  <si>
    <t>A.4.8</t>
  </si>
  <si>
    <t>I don't know what the "comma" is doing after CF15 and CF17.   Also the marked up edits are incorrect (i.e. the comma after CF15 is inserted,  but not shown as such).</t>
  </si>
  <si>
    <t>Change status to something like (i.e.,  add your new constraint as a separate term).
CF11:0, CF15&amp;DSE2:M, CF17:M</t>
  </si>
  <si>
    <t>The text describes that a device may communicate "outside of an independent or infrastructure network".  The term "network" is ambiguous in that it could refer to the BSS or some external network (i.e., beyond the DS).</t>
  </si>
  <si>
    <t>Change "network" to "BSS".</t>
  </si>
  <si>
    <t>The word "measured" seems to be the wrong word.  The text appears to be defining a duration of communication and not a measurement to be performed.</t>
  </si>
  <si>
    <t>Change the phrase "measured in milliseconds" to "duration on the order of 100ms" or similar.</t>
  </si>
  <si>
    <t>The sentence about setting the BSSID to the wildcard BSSID is too detailed for clause 5, which is intended to describe the high-level architecture.</t>
  </si>
  <si>
    <t>Delete the sentence.  The requirement to set the BSSID to the wildcard value is already present in later clauses.</t>
  </si>
  <si>
    <t>Use of the phrase "this service is not active when dot11OCBEnabled is true" is not in keeping with the style of text present in IEEE 802.11-2007 clause 5.  Note the text "(QoS Facility only)" in 802.11-2007, page 31.</t>
  </si>
  <si>
    <t>Change this phrase to "(not used in WAVE communications)" or something similar.</t>
  </si>
  <si>
    <t>The subtype description says "Timing Advertisement".  However, in clause 7.3.2.14 it's referred to as "Time Advertisement".</t>
  </si>
  <si>
    <t>Align the text throughout the draft to use the same term.</t>
  </si>
  <si>
    <t>In the editing instruction, the word "andded" is misspelled.</t>
  </si>
  <si>
    <t>Fix it.</t>
  </si>
  <si>
    <t>Change the text.</t>
  </si>
  <si>
    <t>The word "identifier" is repeated.</t>
  </si>
  <si>
    <t>Delete the extra word.</t>
  </si>
  <si>
    <t>Adding the phrase "For an infrastructure BSS" leaves the use of this element undefined for IBSS operation.</t>
  </si>
  <si>
    <t>Define how this element is used in IBSS operation.</t>
  </si>
  <si>
    <t>The word "identified" should be "identifier"</t>
  </si>
  <si>
    <t>Remove the underline from all text except for the last sentence.</t>
  </si>
  <si>
    <t>Add the phrase, "In an infrastructure BSS" leaves the usage of the EDCA parameter element undefined in IBSS operation.</t>
  </si>
  <si>
    <t>Define proper usage in IBSS operation.</t>
  </si>
  <si>
    <t>Stating clause 11.1 and 11.3 do not apply leaves me wondering about proper STA operation.  For example, the baseline standard defines the relationship between STA states in Figure 11-6 and surrounding text (e.g., associated, authenticated, unassociated) and the permission to transmit certain frame types (e.g., action frames).  Since clause 11.3 does not apply, does that mean that it is always permissible to transmit any frame type at any time?  E.g., is it permissible to ever transmit a (Re)-association request/response frame?  Are the existing state variables used at all?  Does dot11OCBEnabled set to true mean that the authentication state and association state variables should be set to a particular value?</t>
  </si>
  <si>
    <t>Clarify STA operation when dot11OCBEnabled is true.</t>
  </si>
  <si>
    <t>Use of normative verbs "may" in this clause.</t>
  </si>
  <si>
    <t>Comment Resolution</t>
  </si>
  <si>
    <t>Total</t>
  </si>
  <si>
    <t>Total:</t>
  </si>
  <si>
    <t>Deferred</t>
  </si>
  <si>
    <t>Accepted</t>
  </si>
  <si>
    <t>Counter</t>
  </si>
  <si>
    <t>Editor To Do</t>
  </si>
  <si>
    <t>General</t>
  </si>
  <si>
    <t>References, Errors</t>
  </si>
  <si>
    <t xml:space="preserve"> </t>
  </si>
  <si>
    <t xml:space="preserve">Overview  </t>
  </si>
  <si>
    <t>Dickey</t>
  </si>
  <si>
    <t>MAC service definition</t>
  </si>
  <si>
    <t>Editorial-Required</t>
  </si>
  <si>
    <t xml:space="preserve">Technical-Required </t>
  </si>
  <si>
    <t>Type</t>
  </si>
  <si>
    <t>TR</t>
  </si>
  <si>
    <t>6</t>
  </si>
  <si>
    <t>Fisher/Simon</t>
  </si>
  <si>
    <t>14</t>
  </si>
  <si>
    <t>16</t>
  </si>
  <si>
    <t>9.1.3.1</t>
  </si>
  <si>
    <t>46</t>
  </si>
  <si>
    <t>7.3.2</t>
  </si>
  <si>
    <t>Stephens, Adrian</t>
  </si>
  <si>
    <t>"The BSSID field of a data frame sent by a STA for which dot11OCBEnabled true is the wildcard BSSID value." missing "is"</t>
  </si>
  <si>
    <t>"The BSSID field of a data frame sent by a STA for which dot11OCBEnabled is true is the wildcard BSSID value."</t>
  </si>
  <si>
    <t>10.3.29.1.2</t>
  </si>
  <si>
    <t>"A public value assigned by the IEEE to identify that has defined the content of the particular vendor-specific action"  Something went wrong in this sentence</t>
  </si>
  <si>
    <t>Fix sentence</t>
  </si>
  <si>
    <t>Incorrect description.  Looks like a cut and paste error</t>
  </si>
  <si>
    <t>Fix the description</t>
  </si>
  <si>
    <t xml:space="preserve"> It is not good for SME to set EDCA parameters without any restriction outside the context of a BSS. </t>
  </si>
  <si>
    <t>Change it to "When communicating data frames outside the context of a BSS (dot11OCBEnabled is true), the EDCA parameters are the corresponding default values or are as set by the SME in the MIB attribute table dot11EDCATable. The EDCA parameters set by SME shall/should guarantee the fair access of wireless medium outside the context of BSS."</t>
  </si>
  <si>
    <t>11.20.2</t>
  </si>
  <si>
    <t>I am wondering what should a STA do if it receives two Timing Advertising frames from two different STAs in a short time interval without changing channel. Does the second Timing Advertising frame has high priority or does the up layer decide which STA's Timing Advertising frame have the high priority?</t>
  </si>
  <si>
    <t>802.11 baseline standard defines rules for address filtering of management frames. What is the rule of address filtering of Timing Advertising frame? Please notice that Timing Advertising frame is also used by other 802.11 tack group. It seems to me that the other groups will the current rules to filter Timing Advertising frame. But these rules are not suitable for 802.11p.</t>
  </si>
  <si>
    <t>Add the following sentence to this subclause or 7.2.3:  
If dot11OCBEnabled is set to TRUE, a STA shall accept the received Timing Advertising frame.</t>
  </si>
  <si>
    <t>Dickey, Susan</t>
  </si>
  <si>
    <t>0</t>
  </si>
  <si>
    <t>viii</t>
  </si>
  <si>
    <t>There is a &gt; in the description for Table I.1</t>
  </si>
  <si>
    <t>Remove it (if you can!)</t>
  </si>
  <si>
    <t>Reference to Timing Advertisement frame</t>
  </si>
  <si>
    <t>Should be Time Advertisement frame (per 7.2.3.14)</t>
  </si>
  <si>
    <t xml:space="preserve">The sentence “The BSSID field of a data frame sent by a STA for which dot11OCBEnabled true is the wildcard BSSID value.” is ungrammatical. </t>
  </si>
  <si>
    <t>The correct grammar would be “The BSSID field of a data frame sent by a STA for which dot11OCBenabled is true is the wildcard BSSID value.” though that is awkward stylistically because of the double use of “is”.</t>
  </si>
  <si>
    <t>Removing the subclause “sent by STAs associated in a BSS” makes the sentence that is being changed false, since it is clear from Table 7-4 that the AP acting as HC may set bit 4 (EOSP) to 1 without causing bits 8-15 to indicate Queue Size.</t>
  </si>
  <si>
    <t>Suggest “The Queue Size subfield is present in QoS data frames sent by non-AP STAs with bit 4 of the QoS Control field set to 1.” will not exclude STAs with dot11OCBEnabled set to true, but will exclude the AP case, as is required for the statement to be correct.”</t>
  </si>
  <si>
    <t>The sentence “In cases where the Address 1 field contains a group address, the BSSID also is validated to ensure that the broadcast or multicast originated from a STA in the BSS of which the receiving STA is a member or, the wildcard BSSID indicates the frame was transmitted outside the context of a BSS.” is awkward and its meaning is unclear.</t>
  </si>
  <si>
    <t>Suggest leaving the original sentence from the base document unchanged and adding the sentence: “The wildcard  value of all ones in the BSSID field indicates the frame was transmitted outside the context of a BSS; such frames are accepted from any originating STA if dot11OCBEnabled is TRUE at the receiving STA and the Address 1  field is either the address of the receiving STA or a group address.”</t>
  </si>
  <si>
    <t>7.3.1.21</t>
  </si>
  <si>
    <t>The variable “ (j)” is not referenced in this clause.</t>
  </si>
  <si>
    <t>Remove the (j) and add a cross reference as described in my comments on 7.3.2.26 and 7.4.5.</t>
  </si>
  <si>
    <t>j is not described in the text, only in Figure 7.75.</t>
  </si>
  <si>
    <t>Add the following additional text at the end of the sentence on line 2, “where j is the length of the Organization Identifier field as described in 7.3.1.2.1.”.</t>
  </si>
  <si>
    <t>7.3.2.65</t>
  </si>
  <si>
    <t>In “Timing capabilities”, the C should be capitalized for consistency with capitalization in Time Value and Time Error.</t>
  </si>
  <si>
    <t>Change on lines 20-21, in the field name in Figure 7-95a1 and in the title of Table 7-37b.</t>
  </si>
  <si>
    <t>The Organization Identifier is no longer specified in the Vendor Specific Information element clause 7.3.2.26, but in 7.3.1.21.</t>
  </si>
  <si>
    <t>Change “shall be as specified in 7.3.2.26” to “as described in 7.3.1.21, and its length (j) is as specified in that clause.”</t>
  </si>
  <si>
    <t>Row 2 of the table was deleted and Row 3 altered, instead of altering Row 2 and leaving Row 3 alone, as should have been done. The cross reference to 7.3.2.26 should be to 7.3.1.21, and the text in the Description column is wrong and should have been left the same as that in Row 2 of the original table.</t>
  </si>
  <si>
    <t>Fix as described, altering Row 2, changing the cross reference to 7.3.1.21, and leaving Column 4 in Row 2 alone.</t>
  </si>
  <si>
    <t>10.3.29.3.2</t>
  </si>
  <si>
    <t>Editing instructions reference 10.3.29.1.4.</t>
  </si>
  <si>
    <t>Change to reference the current clause.</t>
  </si>
  <si>
    <t>Cross reference wrong in Organization Identifier Row.</t>
  </si>
  <si>
    <t>Change cross-references in columns 2 and 3 to 7.3.1.21.</t>
  </si>
  <si>
    <t>Wouldn't it be less confusing for the MLME primitives to also be called “Time Advertisement” instead of “Timing Advertisement”?</t>
  </si>
  <si>
    <t>Suggest changing the name in title and throughout this section.</t>
  </si>
  <si>
    <t>10.3.42.1.1</t>
  </si>
  <si>
    <t>Refers to “Timing Advertisement” frame instead of “Time Advertisement” frame.</t>
  </si>
  <si>
    <t>Correct the name (per 7.2.3.14).</t>
  </si>
  <si>
    <t>10.3.42.1.3</t>
  </si>
  <si>
    <t>10.3.42.1.4</t>
  </si>
  <si>
    <t>10.3.42.3.1</t>
  </si>
  <si>
    <t>10.3.42.3.3</t>
  </si>
  <si>
    <t>10.3.42.3.4</t>
  </si>
  <si>
    <t>I think it would be better style to remove the 'and' at the end of each bullet point. If the bullet points are each punctuated as full sentences, I think is is clear all three must apply.</t>
  </si>
  <si>
    <t>Capitalize beginning of bullet points, remove “and” from bullet points 1 and 2, and put period at the end of each.</t>
  </si>
  <si>
    <t>Comma needed after “When dot11OCBEnabled is set to FALSE”</t>
  </si>
  <si>
    <t>Insert the comma.</t>
  </si>
  <si>
    <t>30</t>
  </si>
  <si>
    <t>Throughout this section the frame is consistently referred to as “Timing Advertisement”, while the information element is “Time Advertisement”. But in 7.2.3.14 the frame is named “Time Advertisement.”</t>
  </si>
  <si>
    <t>Either change the name of the frame back to “Timing Advertisement”, or change all references to “Time Advertisement” frame.</t>
  </si>
  <si>
    <t>First paragraph in introduction seems redundant and unnecessary.</t>
  </si>
  <si>
    <t>Eliminate first paragraph (or at least tighten it up) and eliminate uninformative subheadings in clause 11.20.</t>
  </si>
  <si>
    <t>Timing Advertisement or Time Advertisement?</t>
  </si>
  <si>
    <t>Make consistent with 7.2.3.14.</t>
  </si>
  <si>
    <t>By making the OUI variable (as well as the Vendor-specific content), it is impossible for the receiver to be able to parse the IE. Also, by accomodating different length OUI's in this manner, there is now a possibility that vendor-specific IE's can collide depending on the contents of the two fields.</t>
  </si>
  <si>
    <t>Either create a new vendor-specific IE to address OUI length &gt; 3 or use an unassigned OUI (like FF-FF-FF), with an OUI length field, followed by the OUI in the vendor-specific IE.</t>
  </si>
  <si>
    <t>By making the OUI variable (as well as the Vendor-specific content), it is impossible for the receiver to be able to parse the action frame header. Also, by accomodating different length OUI's in this manner, there is now a possibility that vendor-specific action frames can collide depending on the contents of the two fields.</t>
  </si>
  <si>
    <t>Either create a new vendor-specific action to address OUI length &gt; 3 or use an unassigned OUI (like FF-FF-FF), with an OUI length field, followed by the OUI in the vendor-specific IE.</t>
  </si>
  <si>
    <t>OF1.7 Status should be CF11:O, CF15&amp;DSE2(start underscore), CF17(end underscore):M</t>
  </si>
  <si>
    <t>The measurement density sentence here does not apply to the US 4.94 GHz band (see 47 CFR 90.1215), and should be changed and moved to the end of the next insertion, which follows the end of baseline I.2.3</t>
  </si>
  <si>
    <t>Delete first inserted sentence in I.2.3, add final sentence to end of I.2.3 text "The measurements of transmit spectral density are made
using a 100 kHz resolution bandwidth and a 30 kHz video bandwidth."</t>
  </si>
  <si>
    <t>Table J.2 Regulatory class 16 is not in the 5.9 GHz band, and should not have footnote 1.</t>
  </si>
  <si>
    <t>Delete footnote 1 from Regulatory class 16.</t>
  </si>
  <si>
    <t>Table J.2 Regulatory class 17 should not have TPC and DFS Behaviors.</t>
  </si>
  <si>
    <t>Delete Behaviors 3 and 4 from Regulatory class 17.</t>
  </si>
  <si>
    <t>Add Regulatory class 17 to the normative statement.</t>
  </si>
  <si>
    <t>"STAs in Regulatory Classes 16 and 17"</t>
  </si>
  <si>
    <t>"broadcast" and "multicast" are non-standard IEEE 802 terms.</t>
  </si>
  <si>
    <t>Change to "group addressed frame"</t>
  </si>
  <si>
    <t>"broadcast/multicast frames" is a non-standard IEEE 802 term.</t>
  </si>
  <si>
    <t>Change to "group addressed frames"</t>
  </si>
  <si>
    <t>It is not clear from this sentence what type of "network" an 802.11p STA with OCBEnabled might be connected to.  The 802.11p STA is itself part *of* a network, a WAVE network.  Does this sentence mean to say that the STA may be connected to an IEEE 802 network, some other type of network, an external network?  While the specification of that network is beyond the scope of 802.11p, the connection to that external network is in scope.  Therefore, if it is somehow possible to connect an 802.11p STA to an external network then the specification for that connection mechanism needs to be included in the 802.11p draft.</t>
  </si>
  <si>
    <t>There are a few possible ways to resolve this issue:
1. Add details to the 802.11p draft to specify how an 802.11p STA is connected to an external network.  Concisely and thoroughly explain said connection, e.g. how are MSDUs forwarded between the 802.11p network and the external network?  How are existing 802.11 network entities employed to accomplish that forwarding?
2. Restate the assertion as "A STA with dot11OCBEnabled set to true may be part of a device that is connected to an external network, but ..."  (Caution there be dragons nearby when one steps into the realm of talking about devices rather than IEEE 802 and 802.11 entities in an 802.11 amendment.)
3. Remove the sentence that reads "A STA with dot11OCBEnabled set to true might be connected to a network, but the specification of that network is outside the scope of this standard."</t>
  </si>
  <si>
    <t xml:space="preserve">Erceg, Vinko </t>
  </si>
  <si>
    <t xml:space="preserve">Please remove 10MHz channel usage from the 5.475 GHz to 5.725 GHz UNII band or provide coexistence mechanisms. </t>
  </si>
  <si>
    <t>Please justify or include 40 MHz spacing (It was present in the Draft 6.0)</t>
  </si>
  <si>
    <t xml:space="preserve">Regulatory class 16 is indicated in the bottom of the table as corresponding to the 5.9 GHz band. </t>
  </si>
  <si>
    <t xml:space="preserve">Please correct, remove superscript "1". </t>
  </si>
  <si>
    <t xml:space="preserve">Please address partial overlap issue by choosing larger increments, for example.  </t>
  </si>
  <si>
    <t>Hamilton, Mark</t>
  </si>
  <si>
    <t>The proposed changes have deleted the context for the sentence making it confusing.</t>
  </si>
  <si>
    <t>Make the changes to the paragraph before Table 7-37 such that the resulting final text reads, "Table 7-37 defines the default EDCA Parameter Set element values used by non-AP STAs with dot11OCBEnabled set to FALSE.".</t>
  </si>
  <si>
    <t>The sentence that starts "The BSSID field" is missing a verb after dot11OCBEnabled.  Even with the verb the sentence is worded awkwardly because BSSID field and BSSID value appear at opposite ends of the sentence.</t>
  </si>
  <si>
    <t>Reword sentence as: "In a frame sent by a STA for which dot11OCBEnabled is true the BSSID field is set to the wildcard BSSID value."</t>
  </si>
  <si>
    <t>Clause 7 is normative, so it is more appropriate to say "the wildcard value shall be used" than "the wildcard value is used"</t>
  </si>
  <si>
    <t>Change "is" to "shall be"</t>
  </si>
  <si>
    <t>The word "with" in the original goes with "sent".  Since "sent" is deleted, "with" should be changed to "that have"</t>
  </si>
  <si>
    <t>change "with bit 4 … set to 1" to "that have bit 4 …. Set to 1"</t>
  </si>
  <si>
    <t xml:space="preserve">Reword the sentence that starts "In cases …".  Insert "either" after "ensure that".  After "is a member" omit the current D7.0 inserted text and instead insert ", or that it carries the wildcard BSSID value, indicating a frame sent outside the context of a BSS"  </t>
  </si>
  <si>
    <t>Clause 7 is normative, so it is more appropriate to say "the BSSID shall be the wildcard BSSID" than "the BSSID is the wildcard BSSID"</t>
  </si>
  <si>
    <t>The wording of the Notes entry of the Country field will be more clear if the words "is true" are inserted after "dot11MultidomainCapabilityEnabled"</t>
  </si>
  <si>
    <t>insert "is true"</t>
  </si>
  <si>
    <t>there should be a comma between "the entire organizationally unique identifier" and "and the first 3 octets"</t>
  </si>
  <si>
    <t>Insert comma</t>
  </si>
  <si>
    <t>The original length (with strike through) of the OUI field in Figure 7-75 is incorrectly shown as 1 octet.</t>
  </si>
  <si>
    <t>Change OUI length from 1 to 3 octets in Figure 7-75</t>
  </si>
  <si>
    <t>Replace "optiona" with "if needed" for both the Time Value and Time Error fields in Figure 7-95a1</t>
  </si>
  <si>
    <t>In Figure 7-37b, I don't know what "arbitrary" means in the context of Timing Capabilities = 0.</t>
  </si>
  <si>
    <t>Either remove "(arbitrary)" or replace it with words that are more clear.</t>
  </si>
  <si>
    <t>Correct the sentence so that it accurately reflects the value that the Time Error field specifies.</t>
  </si>
  <si>
    <t>In Figure 7-101, the hyphen in "Vendor-specific content" is inconsistent with the spelling used three paragraphs below (twice).</t>
  </si>
  <si>
    <t>Omit the hyphen</t>
  </si>
  <si>
    <t>Perahia, Eldad</t>
  </si>
  <si>
    <t>47</t>
  </si>
  <si>
    <t>11.19</t>
  </si>
  <si>
    <t>37</t>
  </si>
  <si>
    <t>10.3.42.1.2</t>
  </si>
  <si>
    <t>13</t>
  </si>
  <si>
    <t>22</t>
  </si>
  <si>
    <t>34</t>
  </si>
  <si>
    <t xml:space="preserve">Clause 1 </t>
  </si>
  <si>
    <t>Clause 3</t>
  </si>
  <si>
    <t>Clause 4</t>
  </si>
  <si>
    <t xml:space="preserve">Clause 5 </t>
  </si>
  <si>
    <t xml:space="preserve">Clause 7 </t>
  </si>
  <si>
    <t xml:space="preserve">Clause 9 </t>
  </si>
  <si>
    <t xml:space="preserve">Clause 10 </t>
  </si>
  <si>
    <t xml:space="preserve">Clause 11 </t>
  </si>
  <si>
    <t xml:space="preserve">Clause 17 </t>
  </si>
  <si>
    <t>Chu, Liwen</t>
  </si>
  <si>
    <t>7.2.3</t>
  </si>
  <si>
    <t>18</t>
  </si>
  <si>
    <t>11</t>
  </si>
  <si>
    <t>10</t>
  </si>
  <si>
    <t>9.9.1.2</t>
  </si>
  <si>
    <t>43</t>
  </si>
  <si>
    <t>A.4.3</t>
  </si>
  <si>
    <t>Montemurro, Michael</t>
  </si>
  <si>
    <t>Stephenson, Dave</t>
  </si>
  <si>
    <t>ii</t>
  </si>
  <si>
    <t>Clarify it.</t>
  </si>
  <si>
    <t>12</t>
  </si>
  <si>
    <t>5.2.11</t>
  </si>
  <si>
    <t>50</t>
  </si>
  <si>
    <t>15</t>
  </si>
  <si>
    <t>21</t>
  </si>
  <si>
    <t>7.1.3.3.3</t>
  </si>
  <si>
    <t>4</t>
  </si>
  <si>
    <t>29</t>
  </si>
  <si>
    <t>51</t>
  </si>
  <si>
    <t>Correct reference</t>
  </si>
  <si>
    <t>11.20.1</t>
  </si>
  <si>
    <t>17</t>
  </si>
  <si>
    <t>28</t>
  </si>
  <si>
    <t>33</t>
  </si>
  <si>
    <t>53</t>
  </si>
  <si>
    <t>Durand, Roger</t>
  </si>
  <si>
    <t>9.9.1.3</t>
  </si>
  <si>
    <t>10.3.42</t>
  </si>
  <si>
    <t>Notes: (Sort 1)</t>
  </si>
  <si>
    <t>Ecclesine, Peter</t>
  </si>
  <si>
    <t>45</t>
  </si>
  <si>
    <t>49</t>
  </si>
  <si>
    <t>41</t>
  </si>
  <si>
    <t>25</t>
  </si>
  <si>
    <t>19</t>
  </si>
  <si>
    <t>26</t>
  </si>
  <si>
    <t>per comment</t>
  </si>
  <si>
    <t>32</t>
  </si>
  <si>
    <t>24</t>
  </si>
  <si>
    <t>J.2.3</t>
  </si>
  <si>
    <t>42</t>
  </si>
  <si>
    <t>48</t>
  </si>
  <si>
    <t>7.4.5</t>
  </si>
  <si>
    <t>Engwer, Darwin</t>
  </si>
  <si>
    <t>10.3.9.1.4</t>
  </si>
  <si>
    <t>20</t>
  </si>
  <si>
    <t>10.3.41.1.1</t>
  </si>
  <si>
    <t>38</t>
  </si>
  <si>
    <t>Thomson, Allan</t>
  </si>
  <si>
    <t>Vlantis, George</t>
  </si>
  <si>
    <t>39</t>
  </si>
  <si>
    <t>23</t>
  </si>
  <si>
    <t>40</t>
  </si>
  <si>
    <t>36</t>
  </si>
  <si>
    <t>11.20</t>
  </si>
  <si>
    <t>J.2.2</t>
  </si>
  <si>
    <t>Malarky, Alastair</t>
  </si>
  <si>
    <t>As per comment</t>
  </si>
  <si>
    <t>7.2.3.14</t>
  </si>
  <si>
    <t>44</t>
  </si>
  <si>
    <t>7.1.3.1.2</t>
  </si>
  <si>
    <t>7.3.2.29</t>
  </si>
  <si>
    <t>Kenney, John</t>
  </si>
  <si>
    <t>7.1.3.5.1</t>
  </si>
  <si>
    <t>7.1.3.5.5</t>
  </si>
  <si>
    <t>Roy, Richard</t>
  </si>
  <si>
    <t xml:space="preserve">7.4.5 </t>
  </si>
  <si>
    <t>8</t>
  </si>
  <si>
    <t>27</t>
  </si>
  <si>
    <t>7.3.2.26</t>
  </si>
  <si>
    <t>ER</t>
  </si>
  <si>
    <t>E</t>
  </si>
  <si>
    <t>1.2</t>
  </si>
  <si>
    <t>2</t>
  </si>
  <si>
    <t>5.3.1</t>
  </si>
  <si>
    <t>3</t>
  </si>
  <si>
    <t>31</t>
  </si>
  <si>
    <t>7.2.2</t>
  </si>
  <si>
    <t>5</t>
  </si>
  <si>
    <t>7</t>
  </si>
  <si>
    <t>9</t>
  </si>
  <si>
    <t>Chaplin, Clint</t>
  </si>
  <si>
    <t>T</t>
  </si>
  <si>
    <t>1</t>
  </si>
  <si>
    <t>MAC sublayer functional</t>
  </si>
  <si>
    <t>Resolution</t>
  </si>
  <si>
    <t>General / Admin</t>
  </si>
  <si>
    <t>General / Document</t>
  </si>
  <si>
    <t>Kain</t>
  </si>
  <si>
    <t>Roebuck</t>
  </si>
  <si>
    <t>Annex A</t>
  </si>
  <si>
    <t>Annex D</t>
  </si>
  <si>
    <t>Kavner</t>
  </si>
  <si>
    <t>Annex I</t>
  </si>
  <si>
    <t>Annex J</t>
  </si>
  <si>
    <t>General Description</t>
  </si>
  <si>
    <t>Frame formats</t>
  </si>
  <si>
    <t>Layer management</t>
  </si>
  <si>
    <t>MLME</t>
  </si>
  <si>
    <t>OFDM PHY specification</t>
  </si>
  <si>
    <t>PICS proforma</t>
  </si>
  <si>
    <t>ASN.1 encoding of the MAC and PHY MIB</t>
  </si>
  <si>
    <t>Regulatory classes</t>
  </si>
  <si>
    <t>Country information element and regulatory classes</t>
  </si>
  <si>
    <t>Abbrs &amp; Acronyms</t>
  </si>
  <si>
    <t>Malarky</t>
  </si>
  <si>
    <t>Landt</t>
  </si>
  <si>
    <t xml:space="preserve">  </t>
  </si>
  <si>
    <t>Clause 0</t>
  </si>
  <si>
    <t>Armstrong</t>
  </si>
  <si>
    <t>Reference</t>
  </si>
  <si>
    <t>Fisher</t>
  </si>
  <si>
    <t>Definitions</t>
  </si>
  <si>
    <t>New Change (this Ver)</t>
  </si>
  <si>
    <t>Process to follow when updating master spreadsheet</t>
  </si>
  <si>
    <t>XLS
Refer.</t>
  </si>
  <si>
    <t>Editor
Done</t>
  </si>
  <si>
    <t>Editor
To Do</t>
  </si>
  <si>
    <t>Editor Done</t>
  </si>
  <si>
    <t>Remaining</t>
  </si>
  <si>
    <t>same as</t>
  </si>
  <si>
    <t>ID</t>
  </si>
  <si>
    <t>General Editorial</t>
  </si>
  <si>
    <t>Process to following when merging LB comments</t>
  </si>
  <si>
    <t>Kenney</t>
  </si>
  <si>
    <t>Clause 6</t>
  </si>
  <si>
    <t>Copy columns A-G from LB (.xls) starting at Row number 9 through all populated rows</t>
  </si>
  <si>
    <t>Color</t>
  </si>
  <si>
    <t>Comments Remaining</t>
  </si>
  <si>
    <t>5 or fewer comments remaining</t>
  </si>
  <si>
    <t>0 - comments remaining - done</t>
  </si>
  <si>
    <t>Open</t>
  </si>
  <si>
    <t>Status</t>
  </si>
  <si>
    <t>25 or more comments remaining</t>
  </si>
  <si>
    <t>Not started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</si>
  <si>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</si>
  <si>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</si>
  <si>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</si>
  <si>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</si>
  <si>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</si>
  <si>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</si>
  <si>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</si>
  <si>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 xml:space="preserve">Update the "Addressed At" if the comment was resolved </t>
  </si>
  <si>
    <t>Update the "Title" worksheet updating the revision number of the document</t>
  </si>
  <si>
    <t>Update the "Author" column</t>
  </si>
  <si>
    <t>Update the "Date" column</t>
  </si>
  <si>
    <t>Paste into master spreadsheet</t>
  </si>
  <si>
    <t>Save file as next revision</t>
  </si>
  <si>
    <t>Record the submitter and total comments</t>
  </si>
  <si>
    <t>Do not copy rows, but just cells desired</t>
  </si>
  <si>
    <t>This will preserve the formatting, conditional coloring, etc.</t>
  </si>
  <si>
    <t>Comments Addressed and/or Notes</t>
  </si>
  <si>
    <t>Category 
Owner</t>
  </si>
  <si>
    <t>Same As</t>
  </si>
  <si>
    <t>Date</t>
  </si>
  <si>
    <t>Duplicates</t>
  </si>
  <si>
    <t>Submission</t>
  </si>
  <si>
    <t>Editor
Notes</t>
  </si>
  <si>
    <r>
      <t xml:space="preserve">Wayne Fisher, </t>
    </r>
    <r>
      <rPr>
        <sz val="12"/>
        <rFont val="Arial Black"/>
        <family val="2"/>
      </rPr>
      <t>ARINC</t>
    </r>
    <r>
      <rPr>
        <sz val="12"/>
        <rFont val="Times New Roman"/>
        <family val="1"/>
      </rPr>
      <t>, Inc.</t>
    </r>
  </si>
  <si>
    <t>Wayne Fisher, Lee Armstrong</t>
  </si>
  <si>
    <r>
      <t>ARINC</t>
    </r>
    <r>
      <rPr>
        <sz val="12"/>
        <rFont val="Times New Roman"/>
        <family val="1"/>
      </rPr>
      <t>, Inc</t>
    </r>
  </si>
  <si>
    <t>2551 Riva Road, Annapolis, MD  21401</t>
  </si>
  <si>
    <t>Phone: 410-266-4958</t>
  </si>
  <si>
    <t>Fax: 410-573-3170</t>
  </si>
  <si>
    <t>email: wfisher@arinc.com</t>
  </si>
  <si>
    <t>McNew</t>
  </si>
  <si>
    <t>11-25 comments remaining</t>
  </si>
  <si>
    <t>6 - 10 comment remaining</t>
  </si>
  <si>
    <t>Assigned
To</t>
  </si>
  <si>
    <t>Declined</t>
  </si>
  <si>
    <t>Pg</t>
  </si>
  <si>
    <t>Ln</t>
  </si>
  <si>
    <t>Resolution
Document</t>
  </si>
  <si>
    <t>Addressed
AT</t>
  </si>
  <si>
    <t>Meeting</t>
  </si>
  <si>
    <t>Author</t>
  </si>
  <si>
    <t xml:space="preserve">Editor
Status </t>
  </si>
  <si>
    <t>Blank</t>
  </si>
  <si>
    <t xml:space="preserve">
Work
Remaining</t>
  </si>
  <si>
    <t xml:space="preserve">Technical </t>
  </si>
  <si>
    <t>Comment Break Down</t>
  </si>
  <si>
    <t>Count</t>
  </si>
  <si>
    <t>Rev
Number</t>
  </si>
  <si>
    <t>Draft 
Version</t>
  </si>
  <si>
    <t>Place pointer in Column C on the proper row (row 2 for first paste)</t>
  </si>
  <si>
    <t>Navigate to Edit-&gt;Paste Special "text"</t>
  </si>
  <si>
    <t>Complete</t>
  </si>
  <si>
    <t>Precentage</t>
  </si>
  <si>
    <t>Notes</t>
  </si>
  <si>
    <t>Venue Date:</t>
  </si>
  <si>
    <t>IEEE P802.11 Wireless LANs</t>
  </si>
  <si>
    <t>Abstract:</t>
  </si>
  <si>
    <t>Subject:</t>
  </si>
  <si>
    <t>Author(s):</t>
  </si>
  <si>
    <t>First Author:</t>
  </si>
  <si>
    <t>Designator:</t>
  </si>
  <si>
    <t>References:</t>
  </si>
  <si>
    <t>Full Date:</t>
  </si>
  <si>
    <t>Assignee</t>
  </si>
  <si>
    <t>To do:</t>
  </si>
  <si>
    <t>Commenter</t>
  </si>
  <si>
    <t>Clause</t>
  </si>
  <si>
    <t>Comment</t>
  </si>
  <si>
    <t>Suggested Remedy</t>
  </si>
  <si>
    <t>Category</t>
  </si>
  <si>
    <t>Editorial</t>
  </si>
  <si>
    <t>2009-06-18</t>
  </si>
  <si>
    <t xml:space="preserve">Replace:
"The Timing Advertisement information element, shown in Figure 7-95a1, specifies fields describing the source of time cooresponding to a time standard, which may correspond with an external clock (external time source), an estimate of the offset between that time standard and the TSF timer, and the standard deviation of the error in the offset estimate. This information may be used by a receiving STA to align its own estimate of the time standard based on that of another STA"
with 
"The Timing Advertisement information element, shown in Figure 7-95a1, specifies fields describing the source of time corresponding to a time standard, an external clock (external time source), an estimate of the offset between that time standard and the TSF timer, and the standard deviation of the error in the offset estimate. This information is used by a receiving STA to align its own estimate of the time standard based on that of another STA"
</t>
  </si>
  <si>
    <t>J.1</t>
  </si>
  <si>
    <t>Experience has shown (802.11b/g in 2.4GHz band) that having 10MHz channels overlap other 10MHz channels and having 20MHz channels overlap other 20MHz channels is a bad idea for future-proofing purposes, e.g. future 40MHz operation would have to scan 8 (or more) 5MHz channels if they overlap.
In Table J-1, Please modify the channel set for the 10MHz channels to be: 172, 174, 176, 178, 180, 182 and 184.  Please modify the channel set for the 20MHz channels to be 175 and 181.  These changes reflect the channel plan currently used by 1609.   If the channel sets change in the future, they can be modified in the draft through the 802.11m process.</t>
  </si>
  <si>
    <t>Make the suggested changes.  See Doc. #802.11-09-0682</t>
  </si>
  <si>
    <t>J.2</t>
  </si>
  <si>
    <t>Experience has shown (802.11b/g in 2.4GHz band) that having  20MHz channels overlap other 20MHz channels is a bad idea for future-proofing purposes, e.g. future 40MHz operation would have to scan 8 (or more) 5MHz channels if they overlap.
In Table J-2, Please modify the channel set for the 20MHz channels to be consistent with ISO 21215.   Currently, ISO 21215 specifies two 20MHz channels, 173 and 175 that do overlap.  Please consult with the authors of ISO21215 and update the 802.11p draft.  If the channel sets change in the future, they can be modified in the draft through the 802.11m process.</t>
  </si>
  <si>
    <t>Defining 10MHz channels in the 5.5GHz-5.7GHz (channel sets 100-140) in Table J-2 is a serious problem without having a co-existence mechanism with 802.11a/n.   802.11p devicew would interfere with legacy 802.11a/n deployments.  802.11p would have to specify a scanning algorithm before using these channels.  Either design a co-existence mechanism for legacy 802.11a/n systems, or delete this row in the table, or design a co-existence mechanism for legacy 802.11a/n systems, and renumber the regulatory classes in the following rows.</t>
  </si>
  <si>
    <t>While I'm suggesting deleting this row, there is a typo in the "Regulatory class" box with the value 16 and superscript 1.  There should be no superscript, because the channel set is in the 5.5GHz-5.7GHz band and the footnote does not apply.</t>
  </si>
  <si>
    <t>Make the suggested change.  Delete the superscript above 16.</t>
  </si>
  <si>
    <t>Wang, Qi</t>
  </si>
  <si>
    <t xml:space="preserve">Please remove 10MHz channel usage from the 5.475 GHz to 5.725 GHz UNII band or provide mechanisms for coexistence. </t>
  </si>
  <si>
    <t>(Ln 4-37) The recent addition of 10 MHz channel width usage in the 5.475 GHz to 5.725 GHz UNII band creates the possibility of coexistence issues with 20MHz and 40 MHz devices existing in this band.</t>
  </si>
  <si>
    <t>(Ln 4-37) Defining 5 MHz increments for 20 MHz channels in the 5.9 GHz band may create problems with channels that are partially overlapping.</t>
  </si>
  <si>
    <t>(Ln 7-10) The added text doesn't quite make sense since checking the BSSID cannot "ensure that … the wildcard BSSID indicates that frame was transmitted outside the context of a BSS"</t>
  </si>
  <si>
    <t>(Ln 11-14) The text is all underlined in this paragraph, indicating it's new text to be added to the baseline standard.  However, all text except the last sentence is already present in the baseline standard.</t>
  </si>
  <si>
    <t>(Ln 12-25) The first row has "Vendor Specific Action frame.  The second row has "vendor-specific action".  The third row has "Vendor-specific action frame".  All three refer to the same thing.  These should use the same spelling and capitalization, and the word "frame" should be included in the second row.   Section 10.3.29 of the baseline uses the same spelling as the first row.</t>
  </si>
  <si>
    <t>(Ln 13-14) The "optional" designation is incorrect for the Time Value and Time Error fields in Figure 7-95a1.  Supporting a Timing Capabilities value of 1 (i.e. Timestamp offset based on UT0) is optional.  The Time Value and Time Error fields are conditionally required in the IE if the option to send a UT0-based timestamp is exercised.  It would be better to use the qualifier "if needed" as in Figure 7-46 of 802.11-2007</t>
  </si>
  <si>
    <t>(Ln 29-30) The phrase, "the wildcard BSSID indicates the frame was transmitted outside the context of a BSS" is overly general.  Other frames, such as public action frames and probe request frames can set the BSSID to the wildcard BSSID, but are not considered to be "transmitted outside the context of a BSS".</t>
  </si>
  <si>
    <t xml:space="preserve">(Ln 36-49) The editorial changes say to change the second and third rows of the table.  However, the changes shown are to the first and third rows.  I suspect the changes are intended for the first and second rows, i.e. for the PeerMADCAddress and the OUI rows.  If so, then the PeerMACAddress changes are ok.  The changes shown to the VendorSpecificContent should be shown as edits to the OUI row.  The VendorSpecificContent row in the baseline should be unchanged.  I note also that 10.3.29.1.4 assumes that the "set of information elements and vendor-specific fields" are still in the primitive.
Also, the suggested Description text for the Organization Identifier row is missing something between "to identify" and "that has". </t>
  </si>
  <si>
    <t>(Ln 41-44) The Description of the Extended Capabilities field is a copy of the Power Constraint description.  A cut-and-paste error probably.</t>
  </si>
  <si>
    <t>(Ln 43-46) The sentence that begins "When the Timing Capabilities field is 1" explains what the Time Error field specifies.  It says it specifies "the error in the estimate …" and also "any additional errors". As worded it says that this field specifies multiple individual things, which it does not.  I think the intended meaning is that it specifies a quantity that includes the sum of those things.   
But, are there "additional errors ..." that are not already included in "the error in the estimate of the external time standard ... compared with the true value of time ..."?  If not, we can delete (or reword) the "as well as" clause.  If there are indeed additional errors not already included in "the error in the estimate" then the sentence should be reworded to say that this field specifies the sum of "the error in the estimate ..." and "any additional errors"</t>
  </si>
  <si>
    <t>(ln 51-52) The sentence that starts "in order to accurately estimate …" has several problems.  First, the Time Value is provided in the Time Advertisement information element, so there is no point estimating the Time Value. Second, there should be a comma before "the MLME".  Third, the words "is to be able to" don't make sense.  Perhaps "should be able to" capture the intention.</t>
  </si>
  <si>
    <t>(Tab J.1, J.2) In 5.9 GHz band, 20MHz channels are defined in 5 MHz increments. This may create problems when channels are partially overlapping.</t>
  </si>
  <si>
    <t xml:space="preserve">(Table J.2 ) Seems like that TGp has added recently 10 MHz channel width usage in the 5.475 GHz to 5.725 GHz UNII band. It is not clear that the specification addresses coexistence issues with 20MHz and 40MHz devices existing in the band. </t>
  </si>
  <si>
    <t>(Table J.2 ) Why was 40 MHz spacing removed from channel 102-138 operation?</t>
  </si>
  <si>
    <t xml:space="preserve">(Table J.2 ) TGp seems to have added 10 MHz channel width usage in the 5.475 GHz to 5.725 GHz UNII band. This may cause coexistence issues with 20MHz and 40MHz devices operating in the same band, and the coexistence issues are not addressed by TGp. </t>
  </si>
  <si>
    <t>LB151-TGp-Comment Resolution Master</t>
  </si>
  <si>
    <t>doc.: IEEE 802.11-09/0688r0</t>
  </si>
  <si>
    <t>June 2009</t>
  </si>
  <si>
    <t>Change the editing comments from "second and third" to "first and second", and update the second row of the table so that the changes are relative to the OUI row of the baseline and not to the VendorSpecificContent row.  Also, insert the words "the organization" between "to identify" and "that has"</t>
  </si>
  <si>
    <t>The editing instructions say to change the second and third rows of the table, but it appears to change the first (PeerMACAddress) and second (OUI) rows.</t>
  </si>
  <si>
    <t>Change the editing instructions</t>
  </si>
  <si>
    <t>Modify second and third rows to refer to "Vendor Specific Action frame"</t>
  </si>
  <si>
    <t>Insert correct description of Extended Capabilities</t>
  </si>
  <si>
    <t>the term "any time" is ambiguous and technically incorrect since CSMA and DCF constrain times when frames can and cannot be transmitted.  It is sufficient to say that data frames can be sent.</t>
  </si>
  <si>
    <t>Reorder 2nd and 3rd bullets.  Delete the words "any time".  Change "transmit" to "send" and "transmits" to "sends"</t>
  </si>
  <si>
    <t>The sentence that starts "As defined in clause …" is very confusing.  This is for two reasons.  First, the clause "which can be derived from an external time source" should not be placed between the two things whose difference is estimated.  Second, there should be a comma between "in the frame" and "as well as"</t>
  </si>
  <si>
    <t>Reword this sentence, splitting it into two sentences.  Delete the clause "which can be derived from an external time source,".  Insert a comma between "in the frame" and "as well as".  Insert a new sentence after this sentence that says "The time standard can be derived from an external time source."</t>
  </si>
  <si>
    <t xml:space="preserve">Fix this sentence, including omitting the reference to estimating the Time Value.  </t>
  </si>
  <si>
    <t>It would be better if the text uses terminology that match Table I.5a</t>
  </si>
  <si>
    <t>Change "station power level" to "station transmit power class".</t>
  </si>
  <si>
    <t>I.2.2</t>
  </si>
  <si>
    <t>If I'm parsing the sentence correctly, "is shown" should be "are shown"</t>
  </si>
  <si>
    <t>Change "is " to "are"</t>
  </si>
  <si>
    <t>The editing instructions before Table J.2 say to insert 4 entries.  5 entries are shown (classes 13-17).  It's not clear what the editor is insert and what is baseline.</t>
  </si>
  <si>
    <t xml:space="preserve">Either modify the instructions to refer to 5 entries, or show which of the 5 entries is already in the baseline and which 4 are to be inserted.  </t>
  </si>
  <si>
    <t>The document uses an inconsistent name for the Timing Advertisement frame, sometimes referring to it as the Time Advertisement frame.  I prefer Timing Advertisement since it is a different name from the information element.  The two should not have identical names.  It appears that D7.0 uses Timing Advertisement in clauses 5, 10, and 11, and Time Advertisement in clause 7.</t>
  </si>
  <si>
    <t>Change "Time Advertisement" to "Timing Advertisement" everywhere in the document where it refers to a frame (but not where it refers to an IE).</t>
  </si>
  <si>
    <t>Kobayashi, Mark</t>
  </si>
  <si>
    <t>Provide a coexistence mechanism or please remove 10 Mhz usage from the 5.475 GHz to 5.725 GHz band.</t>
  </si>
  <si>
    <t>Please provide larger increments to address the partial ovelap issue.</t>
  </si>
  <si>
    <t>"such band" should be "such a band"</t>
  </si>
  <si>
    <t>"Timing Advertisement" is incorrect.  Replace with "Time Advertisement" or "Vendor Specific Action", since the latter is possible</t>
  </si>
  <si>
    <t>"for which dot11OCBEnabled true" should be "for which dot11OCBEnabled is true"</t>
  </si>
  <si>
    <t>The form "set to" should be used when describing the action of setting.  The style usage is clearer from the example "if X is true, then Y is set to TRUE".  Here you are referring to actions to take based on the value of dot11OCBEnabled.</t>
  </si>
  <si>
    <t>Change "dot11OCBEnabled is set to FALSE" to "dot11OCBEnabled is false"</t>
  </si>
  <si>
    <t>35</t>
  </si>
  <si>
    <t>Change "dot11OCBEnabled is set to TRUE" to "dot11OCBEnabled is true"</t>
  </si>
  <si>
    <t>Change "For STAs with dot11OCBEnabled set to TRUE" to "For STAs where dot11OCBEnabled is true"</t>
  </si>
  <si>
    <t>"the field, is" should be "the field and is"</t>
  </si>
  <si>
    <t>Suggest add "(see 7.3.1.21)" after "Organization Identifier"</t>
  </si>
  <si>
    <t>for the third entry in he figure it indicates the octet count 1 being replaced by j.  This should indicate a value of 3 being replaced by j</t>
  </si>
  <si>
    <t>Change "for STAs with dot11OCBEnabled set to FALSE" to "for STAs where dot11OCBEnabled is false"</t>
  </si>
  <si>
    <t>The text as written implies the standard deviation is a known value, which is not practical.  The standard deviation is itself another estimate.</t>
  </si>
  <si>
    <t xml:space="preserve">Change "…, and the standard deviation of the error in the offset estimate…" to "…, and an estimate of the standard deviation of the error in the offset estimate…" </t>
  </si>
  <si>
    <t>add missing comma after "same transmitted frame"</t>
  </si>
  <si>
    <t>add missing period at end of paragraph</t>
  </si>
  <si>
    <t>The Time Error field does not specify an unsigned integer.  Also the text as written in the paragraph implies the standard deviation is a known value, which is not practical.  The standard deviation is itself another estimate.  Also missing period at end of paragraph.</t>
  </si>
  <si>
    <t>Change the paragraph to read "The Time Error field contains an unsigned integer that defines the standard deviation of the error in the Time Value estimate in nanoseconds. When the Timing Capabilities field is 1 the Time Error field is included and specifies an estimate of the error in the estimate of the external time standard (e.g. UT0) compared with the true value of time corresponding to that external time standard, as well as any additional errors introduced when computing the Time Value."</t>
  </si>
  <si>
    <t>Suggest change "An Organization Identifier, in the octet field immediately after the Category field, differentiates the vendors." to "(see 7.3.1.21)" after "The Organization Identifier field, in the octet field immediately after the Category field, is defined in 7.3.1.21 and differentiates the vendors."</t>
  </si>
  <si>
    <t>Delete this sentence.  Organization Identifier is defined in 7.3.1.21.</t>
  </si>
  <si>
    <t>Change "If dot11OCBEnabled is set to TRUE and if the SetDefaultMIB parameter is set to FALSE" to "If dot11OCBEnabled is true and if the SetDefaultMIB parameter is false"</t>
  </si>
  <si>
    <t>The instruction says modify the second and third rows, but the text modified is actually the first and third.  Also the table should show all 3 rows, to avoid confusion.</t>
  </si>
  <si>
    <t>Provide proper editorial instruction.</t>
  </si>
  <si>
    <t>The wrong element has been modified.  The OUI is to be replaced by the Organization Identifier and the Vendor Specific Content should not change.</t>
  </si>
  <si>
    <t>Make the change to the correct elements.</t>
  </si>
  <si>
    <t>The valid type and range for Organization Identifier are defined by 7.3.1.21 and not by 7.3.2.26.  Also the Organization Identifier can contain some bits not set by the IEEE but by the vendor.</t>
  </si>
  <si>
    <t>Correct references and precede the description for Organization Identifier with the word "Contains"</t>
  </si>
  <si>
    <t>The editorial instruction refers to a different sub-clause</t>
  </si>
  <si>
    <t>Delete the editorial instruction.  The instruction on p12 line 24 includes the table.</t>
  </si>
  <si>
    <t>The text modified in the description is not that in the base.  Also the PeerMACAddress is the sender address which cannot be a group MAC address.</t>
  </si>
  <si>
    <t>There should be no change to the row containing PeerMACAddress from the base.</t>
  </si>
  <si>
    <t>Provide the 4th row of the table.</t>
  </si>
  <si>
    <t>Change "When dot11OCBEnabled is set to FALSE" to "When dot11OCBEnabled is false"</t>
  </si>
  <si>
    <t>Change "with dot11OCBEnabled set to TRUE" to "where dot11OCBEnabled is true"</t>
  </si>
  <si>
    <t>Delete "also"</t>
  </si>
  <si>
    <t xml:space="preserve">Change "…as well as the standard deviation of the error in that estimate…" to "…as well as an estimate of the standard deviation of the error in that estimate…" </t>
  </si>
  <si>
    <t>The channel set for regulatory class 14 in Table J-2 should read 171-184.  I do not agree with the changes that were made between 11-09/0488r3 and 11-09/0488r4.</t>
  </si>
  <si>
    <t>Revert the channel set numbers to 171-184 for regulatory class 14 in Table J-2.</t>
  </si>
  <si>
    <t>The number of additions in the editorial instruction to the table do not match the number of entries provided</t>
  </si>
  <si>
    <t>Match instruction to table.</t>
  </si>
  <si>
    <t>The channel set for regulatory class 17 in Table J-2 should be deleted.  I do not agree with the changes that were made between 11-09/0488r3 and 11-09/0488r4.</t>
  </si>
  <si>
    <t>Delete regulatory class 16 in Table J-2.  Update J.2.2</t>
  </si>
  <si>
    <t>Only STAs under behavior limit set 17 are required to be registered with the ULS.  I do not agree with the changes that were made between 11-09/0488r3 and 11-09/0488r4.</t>
  </si>
  <si>
    <t>Change "...set 17 or 18…" to " …set 17…"</t>
  </si>
  <si>
    <t>Both regulatory classes 16 and 17 should be covered.  However if the comment to Table J.2 by the same commenter is implemented, the current text does not need changed.</t>
  </si>
  <si>
    <t>Add regulatory class 17 to the first sentence, if commenter's other comment to Table J.2 is not implemented.</t>
  </si>
  <si>
    <t>Malinen, Jouni</t>
  </si>
  <si>
    <t>The changes in the 10.3.29.1.2 table seem to indicate that VendorSpecificContent is removed from the MLME-VSPECIFIC.request which is surely not the intent here. Furthermore, the parameter list above the table was not modified.</t>
  </si>
  <si>
    <t>Fix the editing instructions by modifying the OUI row, not the VendorSpecificContent row. In addition, add the change from OUI to Organization Identifier to the parameter list above the table.</t>
  </si>
  <si>
    <t>The added text, “the STA may transmit data frames [at] any time” sounds like the dot11OCBEnable=TRUE would be a permit to ignore any other STA on the same frequency and not have to check whether the channel is clear or whether a NAV is set before starting to transmit. This does not sound reasonable; even if the STA is operating outside the context of a BSS, it cannot transmit whenever it feels like it and has to follow transmission rules defined in IEEE 802.11.</t>
  </si>
  <si>
    <t>Replace “the STA may transmit data frames any time” with “the STA may transmit data frames without having to join a BSS”.</t>
  </si>
  <si>
    <t>What exactly is meant with “STA that has not joined a BSS” as far as an AP (also a STA) is concerned? The AP started the BSS, not joined another BSS. What about the use of 4-address frames (aka WDS)? Those can be used between two STAs that are not in a BSS. What about DLS? Is that supposed to be covered by this limitation, too? This paragraph here seems to be making existing use cases disallowed.</t>
  </si>
  <si>
    <t>Remove the first and last sentences of this paragraph.</t>
  </si>
  <si>
    <t>A.4.4.1</t>
  </si>
  <si>
    <t>How can PC37 be optional but its sub-entries PC37.1, PC37.2, and PC37.3 be mandatory if CF8=Yes? Shouldn't the sub-entries be conditional on PC37?</t>
  </si>
  <si>
    <t>Replace “PC37” with “* PC37”. Replace “O” with “CF18:M” (or CF18:O?) in the Status column for PC37. Replace “CF18:M” with “PC37:M” in PC37.1, PC37.2, and PC37.3 rows.</t>
  </si>
  <si>
    <t>“STA for which dot11OCBEnable true is ..” is missing a verb somewhere..</t>
  </si>
  <si>
    <t>Replace “true” with “is true”. Could also consider rewriting this sentence to make it easier to read..</t>
  </si>
  <si>
    <t>McCann, Stephen</t>
  </si>
  <si>
    <t>It appears that the fields in Figure 7-75 can not be parsed, as the length field of the element only provides 'n'. Hence the OUI length 'j' is unknown.</t>
  </si>
  <si>
    <t>I suggest that since the OUI length can be expected to be either 3 or 5 octets (short/long), then perhaps a single bit could be used in the Vendor Specific Information element to differenciate between a 'j' value of 3 or 5, so that the element can be correctly parsed.</t>
  </si>
  <si>
    <t>As this amendment is designed to deal with vehicular environments, will the nanosecond precision of the Time Value field take into account signal flight time between vehicles and possible doppler shift offsets.</t>
  </si>
  <si>
    <t>A more detailed reason for why the Time Value field should be specified in nanoseconds may be useful, even if it originates from a requirement of the higher layers.</t>
  </si>
  <si>
    <t>If TGp is successful in the marketplace,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</si>
  <si>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Disallow partial overlapping 20 MHz channels.  Disallow partial overlapping 10 MHz channels.  Refer to 802.11-2007, 802.11y, and 802.11n D10.0 as to how to properly define channel sets.</t>
  </si>
  <si>
    <t>If TGp is successful, future systems in the 5.9 GHz band will have great difficulty dealing with legacy TGp deployments on patially overlapping channels, just as TGn had difficulty dealing with patially overlapping 11b/g systems.  The rationale that 5.9 GHz band is licensed and can be managed is not acceptable.  Both 4.9 GHz and 3.65 GHz bands are licensed and TGj and TGy specified non-overlapping channels.</t>
  </si>
  <si>
    <t>Coexistence is not addressed between TGp devices operating with 10 MHz channels in the 5.47-5.725GHz band and 11a and 11n devices?</t>
  </si>
  <si>
    <t>Remove TGp operation with 10 MHz channels in 5.47-5.725GHz band</t>
  </si>
  <si>
    <t>Purnadi, Rene</t>
  </si>
  <si>
    <t>"The wildcard BSSID inidicates the frame was transmitted outside the context of a BSS" is only valid when dot11OCBEnabled is set to true</t>
  </si>
  <si>
    <t>Just add "when dot11OCBEnabled is set to true" at the end of the sentence</t>
  </si>
  <si>
    <t xml:space="preserve">How to distinguish between 24 bits OUI and 36 bits Organization Identifier in order for the receiver to parse it? </t>
  </si>
  <si>
    <t>Assign different Element ID for Vendor Specific element with 36 bits Organization Identifier to distinguish from element ID for Vendor Specific element 24 bits OUI</t>
  </si>
  <si>
    <t>How the receiver can parse the action frame header when the OUI/Orgainzation Indentifier and the Vendor-specific content are variable.</t>
  </si>
  <si>
    <t>Qi, Emily</t>
  </si>
  <si>
    <t>Introduction</t>
  </si>
  <si>
    <t xml:space="preserve">Patents text is incorrect. </t>
  </si>
  <si>
    <t xml:space="preserve">change to "Attention is called to the possibility that implementation of this standard may require use of subject matter
covered by patent rights. By publication of this standard, no position is taken with respect to the existence or
validity of any patent rights in connection therewith. The IEEE is not responsible for identifying Essential
Patent Claims for which a license may be required, for conducting inquiries into the legal validity or scope
of Patents Claims or determining whether any licensing terms or conditions are reasonable or non-discriminatory.
Further information may be obtained from the IEEE Standards Association.". </t>
  </si>
  <si>
    <t xml:space="preserve">"period" is missing. </t>
  </si>
  <si>
    <t>change from "... and association as noted in Clause 11.19" to "... and association as noted in Clause 11.19."</t>
  </si>
  <si>
    <t>Add OCB in clause 4, Abbreviations and acronyms</t>
  </si>
  <si>
    <t>OCB: Outside of the context of a BSS</t>
  </si>
  <si>
    <t xml:space="preserve">Table 7-1: original row "00 Management  0110– 0111 Reserved" shall be modified since the value 0110 is not reserved anymore. </t>
  </si>
  <si>
    <t>in Table 7-1: Add a new row "00 Management (strikethrough 0110–) 0111 Reserved".</t>
  </si>
  <si>
    <t xml:space="preserve">SS is defined as " The set of services that support transport of medium access control (MAC) service data units (MSDUs) between stations (STAs) within a basic service set (BSS)." If TGp intends to use SS for OCB, the definition of SS (3.137) shall be modified. or define a new set of service, perhaps, names Extended SS, or OCBSS, or something like this. </t>
  </si>
  <si>
    <t>see the comment.</t>
  </si>
  <si>
    <t>5.3</t>
  </si>
  <si>
    <t xml:space="preserve">what about DSS? Any restriction for DSS (see 5.3.2)? </t>
  </si>
  <si>
    <t xml:space="preserve">It is not clear how the original text is modified. in 802.11n D10.0: " The value of all 1s is used to indicate the wildcard BSSID. A wildcard BSSID shall not be used in the BSSID
field except for management frames of subtype probe request and of subtype Action with Category Public."  need to be updated. 
</t>
  </si>
  <si>
    <t xml:space="preserve">why is Time advertisement element is extensible? </t>
  </si>
  <si>
    <t xml:space="preserve"> Suggest add the Optional Subelements field in the TIME </t>
  </si>
  <si>
    <t>define OCB: outside context of BSS</t>
  </si>
  <si>
    <t>To be consistent with 802.11-2007, change "Time Advertisement information element ' to "Time Advertisement element" through out 7.3.2.65.</t>
  </si>
  <si>
    <t xml:space="preserve">The Vendor Specific action frame defined in 802.11-2007 can be flexibly used as the format redefined in Figure 7-101. The first 3 octets are still OUI, and last 2 octets of the Organization Identifier can be specified in the Vendor-Specific content field. There is no need to modify clause 7.4.5 in 802.11p. </t>
  </si>
  <si>
    <t xml:space="preserve">Remove all related modifications in 7.4.5 and remove this clause from 802.11p. </t>
  </si>
  <si>
    <t>How is PS mode used when if dot11OCBEnabled is set to true?</t>
  </si>
  <si>
    <t>10.3.29.1</t>
  </si>
  <si>
    <t xml:space="preserve">PeerMACAddress shall be allowed to set to group addressed MAC Address regardless of OCB enabled or not. </t>
  </si>
  <si>
    <t>change "Any valid individual MAC
address. If dot11OCBEnabled
is true, may also be any valid
group MAC address." to "Any valid individual or group addressed MAC Address." 
change ". change "The address of the peer MAC entity, or group of entities if dot11OCBEnabled is true, to which the Vendor Specific Action frame is sent." to "The address of the peer MAC entity, or group of entities,  to which the Vendor Specific Action frame is sent.".</t>
  </si>
  <si>
    <t xml:space="preserve">why does RCPI element need to be specified in Vendor Specific action frame? RCPI shall belong to Vendor Specific Content field, and specified by vendors when vendors specify it. </t>
  </si>
  <si>
    <t xml:space="preserve">Remove RCPI from MLME-VSPECIFIC.indication primitives. </t>
  </si>
  <si>
    <t xml:space="preserve">P8L36: change "When the Timing Capabilities field is 0..." to "When the Timing Capabilities field is set to 0...". P8L37: change "When Timing Capabilities is 1..." to " When Timing Capabilities is set to 1...". P8L43, change "When the Timing Capabilities field is 1..." to "When the Timing Capabilities field is set to 1...". </t>
  </si>
  <si>
    <t xml:space="preserve">the font is incorrect. </t>
  </si>
  <si>
    <t>The length of the Organization Identifier field is 3 octets or 5 octets. Change "Thus, the Organization Identifier field is
3 octets in length if the organizationally unique identifier identifier is an OUI, and 5 octets in length if the
organizationally unique identifier is 36-bits in length." to "Thus, the Organization Identifier field is
3 octets in length if the organizationally unique identifier identifier is an OUI, or 5 octets in length if the
organizationally unique identifier is 36-bits in length."</t>
  </si>
  <si>
    <t>The Vendor Specific information element format defined in 802.11-2007 can be flexibly used as the format redefined in Figure 7-75. The first 3 octets are still OUI, and last 2 octets of the Organozation Identifier can be specified in the Vendor-Specific content field. There is no need to modify clause 7.3.2.26 in 802.11p.</t>
  </si>
  <si>
    <t xml:space="preserve">Remove all modifications in 7.3.2.26 and remove this clause from 802.11p. </t>
  </si>
  <si>
    <t xml:space="preserve">In D7.0, the name of the Timing Information element was changed to "Time Advertisement" yet the name of the management frame doing the advertising was left unchanged.  The change of the word Timing to Time seems logical.  </t>
  </si>
  <si>
    <t>It also seems logical that the management frame doing the advertising of Time should be called the Time Advertisement frame, and the name of the information element carrying the information necessary to distribute time might better read as the Time Information Element.</t>
  </si>
  <si>
    <t>The information element contains an estimated difference (offset) in Time values, not a Time value.  It is also missing opitional higher order terms.</t>
  </si>
  <si>
    <t>The Time Value field should be renamed (it previously was an offset) and the optional higher terms (linear and quadratic) added (see 11-08/1165rx).</t>
  </si>
  <si>
    <t>The terminology "public organizationally unique identifie(r)" to describe the identifier assigned by the IEEE to organizations is confusing.  Organizationally unique could easily be interpreted as meaning unique within a single organization for example, rather than unique among all organizations as is intended.</t>
  </si>
  <si>
    <t xml:space="preserve">The 'Organization Identifier" is a number assigned by the IEEE to organizations that has important uniqueness properties for our purposes.  Whether or not it's public is not important.  Change the wording here and whereever else it is used  appropriately.  </t>
  </si>
  <si>
    <t xml:space="preserve">Text reads: "If dot11OCBEnabled is set to TRUE and if the SetDefaultMIB parameter is set to FALSE, MAC operation shall resume in less than 2 TU after the STAAddress parameter is changed." and now places a timing performance requirement on a MIB variable that is meant to indicate an added communication capability. Furthermore, it begs the question, what if the MIB variable is FALSE?  It doesn't seem logical to to condition a time constraint on a dynamic variable that has nothing to do with the implementation of the state change.  </t>
  </si>
  <si>
    <t>Remove the conditioning on the OCB MIB variable since the speed with which the MAC reset is accomplished should be independent of whether or not the STA can communicate outside the context of a BSS.  If necessary, e.g. for backward compatibility, make this optional and add a mechanism for making it so in the PICS. Make a similar change in 11.19 where a similar statement is made.</t>
  </si>
  <si>
    <t xml:space="preserve">This clause (and the clause 5 description) restricts OCB data frames to having the Address field set to only one value, and does not allow BSS and OCB links to exist simultaneously  in a STA, </t>
  </si>
  <si>
    <t xml:space="preserve">Remove the restriction on the Address 3 field so that MAC forwarding (a very valuable feature) can be implemented .  </t>
  </si>
  <si>
    <t xml:space="preserve">This clause restricts OCB data frames to having the Address field set to only one value, and does not allow BSS and OCB links to exist simultaneously  in a STA, </t>
  </si>
  <si>
    <t>Remove the restriction on simultaneous OCB and BSS operation since it's a valuable capability to have, there are no technical reasons why it can not be accomplished, and because it's not testable reliably for a variety of reasons.  In accomplishing this, dot11OCBEnabled can (probably) be eliminated from the draft since there is no longer a need to distinguish OCB from BSS operations. This will also eliminate the confusion surrounding the thinking that 11p is introducing a new STA "state" or operational "mode", neither of which are useful constructs (hence the confusion). Where necessary for the PICS, suitably named variable can be inserted.</t>
  </si>
  <si>
    <t>Annex I.2.2</t>
  </si>
  <si>
    <t>"classifications … is" should read "classifications … are".</t>
  </si>
  <si>
    <t>Fix as indicated.</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</si>
</sst>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mm\-yyyy"/>
  </numFmts>
  <fonts count="38">
    <font>
      <sz val="10"/>
      <name val="Arial"/>
      <family val="0"/>
    </font>
    <font>
      <b/>
      <sz val="14"/>
      <name val="Times New Roman"/>
      <family val="1"/>
    </font>
    <font>
      <sz val="12"/>
      <name val="Times New Roman"/>
      <family val="1"/>
    </font>
    <font>
      <b/>
      <sz val="12"/>
      <color indexed="12"/>
      <name val="Times New Roman"/>
      <family val="1"/>
    </font>
    <font>
      <b/>
      <sz val="12"/>
      <name val="Arial"/>
      <family val="2"/>
    </font>
    <font>
      <sz val="8"/>
      <name val="Arial"/>
      <family val="0"/>
    </font>
    <font>
      <sz val="8"/>
      <name val="Tahoma"/>
      <family val="0"/>
    </font>
    <font>
      <b/>
      <sz val="10"/>
      <name val="Arial"/>
      <family val="2"/>
    </font>
    <font>
      <u val="single"/>
      <sz val="10"/>
      <color indexed="12"/>
      <name val="Arial"/>
      <family val="0"/>
    </font>
    <font>
      <u val="single"/>
      <sz val="10"/>
      <color indexed="36"/>
      <name val="Arial"/>
      <family val="0"/>
    </font>
    <font>
      <sz val="6"/>
      <name val="Arial"/>
      <family val="2"/>
    </font>
    <font>
      <b/>
      <sz val="8"/>
      <name val="Tahoma"/>
      <family val="0"/>
    </font>
    <font>
      <b/>
      <u val="single"/>
      <sz val="10"/>
      <name val="Arial"/>
      <family val="2"/>
    </font>
    <font>
      <i/>
      <sz val="10"/>
      <name val="Arial"/>
      <family val="2"/>
    </font>
    <font>
      <b/>
      <sz val="8"/>
      <name val="Arial"/>
      <family val="2"/>
    </font>
    <font>
      <sz val="12"/>
      <name val="Arial Black"/>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indexed="8"/>
      <name val="Times New Roman"/>
      <family val="0"/>
    </font>
    <font>
      <sz val="11.25"/>
      <color indexed="8"/>
      <name val="Arial"/>
      <family val="0"/>
    </font>
    <font>
      <sz val="11.5"/>
      <color indexed="8"/>
      <name val="Arial"/>
      <family val="0"/>
    </font>
    <font>
      <b/>
      <sz val="12"/>
      <color indexed="8"/>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style="medium">
        <color indexed="32"/>
      </left>
      <right style="medium">
        <color indexed="32"/>
      </right>
      <top>
        <color indexed="63"/>
      </top>
      <bottom style="medium">
        <color indexed="32"/>
      </bottom>
    </border>
    <border>
      <left style="medium">
        <color indexed="32"/>
      </left>
      <right style="medium">
        <color indexed="32"/>
      </right>
      <top>
        <color indexed="63"/>
      </top>
      <bottom>
        <color indexed="63"/>
      </bottom>
    </border>
    <border>
      <left style="medium">
        <color indexed="32"/>
      </left>
      <right style="medium">
        <color indexed="32"/>
      </right>
      <top style="thin">
        <color indexed="32"/>
      </top>
      <bottom style="medium">
        <color indexed="3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24">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4" fillId="0" borderId="0" xfId="0" applyFont="1" applyAlignment="1">
      <alignment/>
    </xf>
    <xf numFmtId="49" fontId="0" fillId="0" borderId="0" xfId="0" applyNumberForma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0" borderId="11" xfId="0" applyFont="1" applyFill="1" applyBorder="1" applyAlignment="1">
      <alignment/>
    </xf>
    <xf numFmtId="0" fontId="7" fillId="20" borderId="11" xfId="0" applyFont="1" applyFill="1" applyBorder="1" applyAlignment="1">
      <alignment horizontal="center"/>
    </xf>
    <xf numFmtId="0" fontId="7" fillId="20" borderId="11" xfId="0" applyFont="1" applyFill="1" applyBorder="1" applyAlignment="1">
      <alignment horizontal="center" wrapText="1"/>
    </xf>
    <xf numFmtId="0" fontId="10" fillId="0" borderId="11" xfId="0" applyFont="1" applyBorder="1" applyAlignment="1">
      <alignment/>
    </xf>
    <xf numFmtId="0" fontId="0" fillId="0" borderId="11" xfId="0" applyBorder="1" applyAlignment="1">
      <alignment horizontal="center"/>
    </xf>
    <xf numFmtId="0" fontId="0" fillId="0" borderId="11" xfId="0" applyBorder="1" applyAlignment="1">
      <alignment horizontal="left" indent="1"/>
    </xf>
    <xf numFmtId="0" fontId="7" fillId="0" borderId="11" xfId="0" applyFont="1" applyBorder="1" applyAlignment="1">
      <alignment horizontal="right" indent="1"/>
    </xf>
    <xf numFmtId="0" fontId="7" fillId="0" borderId="11" xfId="0" applyFont="1" applyBorder="1" applyAlignment="1">
      <alignment horizontal="center"/>
    </xf>
    <xf numFmtId="49" fontId="7" fillId="0" borderId="0" xfId="0" applyNumberFormat="1" applyFont="1" applyAlignment="1">
      <alignment/>
    </xf>
    <xf numFmtId="0" fontId="12" fillId="0" borderId="12" xfId="0" applyFont="1" applyBorder="1" applyAlignment="1">
      <alignment/>
    </xf>
    <xf numFmtId="0" fontId="0" fillId="0" borderId="13" xfId="0" applyBorder="1" applyAlignment="1">
      <alignment horizontal="center"/>
    </xf>
    <xf numFmtId="0" fontId="0" fillId="0" borderId="14" xfId="0" applyBorder="1" applyAlignment="1">
      <alignment/>
    </xf>
    <xf numFmtId="0" fontId="0" fillId="0" borderId="15" xfId="0" applyBorder="1" applyAlignment="1">
      <alignment/>
    </xf>
    <xf numFmtId="0" fontId="0" fillId="0" borderId="0" xfId="0" applyBorder="1" applyAlignment="1">
      <alignment horizontal="center"/>
    </xf>
    <xf numFmtId="0" fontId="0" fillId="0" borderId="16" xfId="0" applyBorder="1" applyAlignment="1">
      <alignment/>
    </xf>
    <xf numFmtId="0" fontId="13" fillId="0" borderId="15" xfId="0" applyFont="1" applyBorder="1" applyAlignment="1">
      <alignment horizontal="left" indent="1"/>
    </xf>
    <xf numFmtId="0" fontId="0" fillId="0" borderId="15" xfId="0" applyBorder="1" applyAlignment="1">
      <alignment horizontal="left" indent="1"/>
    </xf>
    <xf numFmtId="0" fontId="13" fillId="0" borderId="15" xfId="0" applyFont="1" applyBorder="1" applyAlignment="1">
      <alignment horizontal="left" indent="2"/>
    </xf>
    <xf numFmtId="0" fontId="0" fillId="0" borderId="17" xfId="0" applyBorder="1" applyAlignment="1">
      <alignment/>
    </xf>
    <xf numFmtId="0" fontId="0" fillId="0" borderId="18" xfId="0" applyBorder="1" applyAlignment="1">
      <alignment horizontal="center"/>
    </xf>
    <xf numFmtId="0" fontId="0" fillId="0" borderId="19" xfId="0" applyBorder="1" applyAlignment="1">
      <alignment/>
    </xf>
    <xf numFmtId="0" fontId="14" fillId="0" borderId="20" xfId="0" applyFont="1" applyBorder="1" applyAlignment="1">
      <alignment vertical="top"/>
    </xf>
    <xf numFmtId="49" fontId="5" fillId="0" borderId="11" xfId="0" applyNumberFormat="1" applyFont="1" applyFill="1" applyBorder="1" applyAlignment="1" applyProtection="1">
      <alignment vertical="top" wrapText="1"/>
      <protection locked="0"/>
    </xf>
    <xf numFmtId="0" fontId="5" fillId="0" borderId="0" xfId="0" applyFont="1" applyAlignment="1">
      <alignment vertical="top"/>
    </xf>
    <xf numFmtId="0" fontId="14" fillId="0" borderId="21" xfId="0" applyFont="1" applyBorder="1" applyAlignment="1">
      <alignment vertical="top"/>
    </xf>
    <xf numFmtId="0" fontId="14" fillId="0" borderId="22" xfId="0" applyFont="1" applyBorder="1" applyAlignment="1">
      <alignment vertical="top"/>
    </xf>
    <xf numFmtId="0" fontId="14" fillId="0" borderId="11" xfId="0" applyFont="1" applyBorder="1" applyAlignment="1">
      <alignment vertical="top" wrapText="1"/>
    </xf>
    <xf numFmtId="0" fontId="14" fillId="0" borderId="11" xfId="0" applyFont="1" applyBorder="1" applyAlignment="1">
      <alignment vertical="top"/>
    </xf>
    <xf numFmtId="0" fontId="14" fillId="0" borderId="23" xfId="0" applyFont="1" applyBorder="1" applyAlignment="1">
      <alignment vertical="top"/>
    </xf>
    <xf numFmtId="0" fontId="5" fillId="0" borderId="22" xfId="0" applyFont="1" applyBorder="1" applyAlignment="1">
      <alignment vertical="top" wrapText="1"/>
    </xf>
    <xf numFmtId="0" fontId="5" fillId="0" borderId="11" xfId="0" applyFont="1" applyFill="1" applyBorder="1" applyAlignment="1" applyProtection="1">
      <alignment vertical="top" wrapText="1"/>
      <protection locked="0"/>
    </xf>
    <xf numFmtId="0" fontId="5" fillId="0" borderId="21" xfId="0" applyFont="1" applyFill="1" applyBorder="1" applyAlignment="1" applyProtection="1">
      <alignment vertical="top" wrapText="1"/>
      <protection locked="0"/>
    </xf>
    <xf numFmtId="0" fontId="5" fillId="0" borderId="23" xfId="0" applyFont="1" applyFill="1" applyBorder="1" applyAlignment="1" applyProtection="1">
      <alignment vertical="top" wrapText="1"/>
      <protection locked="0"/>
    </xf>
    <xf numFmtId="0" fontId="5" fillId="0" borderId="20" xfId="0" applyFont="1" applyBorder="1" applyAlignment="1">
      <alignment vertical="top" wrapText="1"/>
    </xf>
    <xf numFmtId="0" fontId="5" fillId="0" borderId="11" xfId="0" applyFont="1" applyBorder="1" applyAlignment="1">
      <alignment vertical="top" wrapText="1"/>
    </xf>
    <xf numFmtId="0" fontId="13" fillId="0" borderId="0" xfId="0" applyFont="1" applyAlignment="1">
      <alignment horizontal="center"/>
    </xf>
    <xf numFmtId="0" fontId="14" fillId="0" borderId="20" xfId="0" applyFont="1" applyBorder="1" applyAlignment="1">
      <alignment horizontal="left" vertical="top"/>
    </xf>
    <xf numFmtId="49" fontId="5" fillId="0" borderId="11" xfId="0" applyNumberFormat="1" applyFont="1" applyFill="1" applyBorder="1" applyAlignment="1" applyProtection="1">
      <alignment horizontal="left" vertical="top" wrapText="1"/>
      <protection locked="0"/>
    </xf>
    <xf numFmtId="0" fontId="5" fillId="0" borderId="0" xfId="0" applyFont="1" applyAlignment="1">
      <alignment horizontal="left" vertical="top"/>
    </xf>
    <xf numFmtId="0" fontId="7" fillId="20" borderId="11" xfId="0" applyFont="1" applyFill="1" applyBorder="1" applyAlignment="1">
      <alignment horizontal="left"/>
    </xf>
    <xf numFmtId="0" fontId="7" fillId="0" borderId="11"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0" fontId="7" fillId="20" borderId="21" xfId="0" applyFont="1" applyFill="1" applyBorder="1" applyAlignment="1">
      <alignment horizontal="center" wrapText="1"/>
    </xf>
    <xf numFmtId="0" fontId="7" fillId="20" borderId="20" xfId="0" applyFont="1" applyFill="1" applyBorder="1" applyAlignment="1">
      <alignment horizontal="center" wrapText="1"/>
    </xf>
    <xf numFmtId="0" fontId="10" fillId="0" borderId="20" xfId="0" applyFont="1" applyBorder="1" applyAlignment="1">
      <alignment/>
    </xf>
    <xf numFmtId="0" fontId="7" fillId="20" borderId="22" xfId="0" applyFont="1" applyFill="1" applyBorder="1" applyAlignment="1">
      <alignment horizontal="center" wrapText="1"/>
    </xf>
    <xf numFmtId="0" fontId="7" fillId="20" borderId="23" xfId="0" applyFont="1" applyFill="1" applyBorder="1" applyAlignment="1">
      <alignment horizontal="center" wrapText="1"/>
    </xf>
    <xf numFmtId="0" fontId="7" fillId="0" borderId="23" xfId="0" applyFont="1" applyBorder="1" applyAlignment="1">
      <alignment horizontal="center"/>
    </xf>
    <xf numFmtId="0" fontId="0" fillId="24" borderId="11" xfId="0" applyFill="1" applyBorder="1" applyAlignment="1">
      <alignment horizontal="center"/>
    </xf>
    <xf numFmtId="0" fontId="0" fillId="0" borderId="0" xfId="0" applyBorder="1" applyAlignment="1">
      <alignment/>
    </xf>
    <xf numFmtId="0" fontId="0" fillId="0" borderId="13" xfId="0" applyBorder="1" applyAlignment="1">
      <alignment/>
    </xf>
    <xf numFmtId="0" fontId="0" fillId="0" borderId="18" xfId="0" applyBorder="1" applyAlignment="1">
      <alignment/>
    </xf>
    <xf numFmtId="0" fontId="7" fillId="0" borderId="20" xfId="0" applyFont="1" applyBorder="1" applyAlignment="1">
      <alignment horizontal="center"/>
    </xf>
    <xf numFmtId="0" fontId="0" fillId="22" borderId="11" xfId="0" applyFill="1" applyBorder="1" applyAlignment="1">
      <alignment horizontal="center"/>
    </xf>
    <xf numFmtId="0" fontId="0" fillId="6" borderId="11" xfId="0" applyFill="1" applyBorder="1" applyAlignment="1">
      <alignment horizontal="center"/>
    </xf>
    <xf numFmtId="0" fontId="0" fillId="5" borderId="11" xfId="0" applyFill="1" applyBorder="1" applyAlignment="1">
      <alignment horizontal="center"/>
    </xf>
    <xf numFmtId="0" fontId="0" fillId="0" borderId="21" xfId="0" applyBorder="1" applyAlignment="1">
      <alignment/>
    </xf>
    <xf numFmtId="0" fontId="0" fillId="0" borderId="20" xfId="0" applyBorder="1" applyAlignment="1">
      <alignment horizontal="center"/>
    </xf>
    <xf numFmtId="0" fontId="7" fillId="20" borderId="21" xfId="0" applyFont="1" applyFill="1" applyBorder="1" applyAlignment="1">
      <alignment/>
    </xf>
    <xf numFmtId="0" fontId="7" fillId="20" borderId="20" xfId="0" applyFont="1" applyFill="1" applyBorder="1" applyAlignment="1">
      <alignment horizontal="center"/>
    </xf>
    <xf numFmtId="0" fontId="5" fillId="0" borderId="11" xfId="0" applyFont="1" applyBorder="1" applyAlignment="1">
      <alignment/>
    </xf>
    <xf numFmtId="0" fontId="0" fillId="7" borderId="11" xfId="0" applyFill="1" applyBorder="1" applyAlignment="1">
      <alignment horizontal="center"/>
    </xf>
    <xf numFmtId="0" fontId="0" fillId="0" borderId="21" xfId="0" applyFill="1" applyBorder="1" applyAlignment="1">
      <alignment/>
    </xf>
    <xf numFmtId="0" fontId="0" fillId="0" borderId="20" xfId="0" applyFill="1" applyBorder="1" applyAlignment="1">
      <alignment horizontal="center"/>
    </xf>
    <xf numFmtId="0" fontId="5" fillId="0" borderId="21" xfId="0" applyFont="1" applyBorder="1" applyAlignment="1">
      <alignment horizontal="center" vertical="top" wrapText="1"/>
    </xf>
    <xf numFmtId="0" fontId="7" fillId="20" borderId="11" xfId="0" applyFont="1" applyFill="1" applyBorder="1" applyAlignment="1">
      <alignment wrapText="1"/>
    </xf>
    <xf numFmtId="0" fontId="0" fillId="0" borderId="11" xfId="0" applyBorder="1" applyAlignment="1">
      <alignment horizontal="center" wrapText="1"/>
    </xf>
    <xf numFmtId="0" fontId="0" fillId="0" borderId="11" xfId="0" applyBorder="1" applyAlignment="1">
      <alignment wrapText="1"/>
    </xf>
    <xf numFmtId="14" fontId="0" fillId="0" borderId="11" xfId="0" applyNumberFormat="1" applyBorder="1" applyAlignment="1">
      <alignment wrapText="1"/>
    </xf>
    <xf numFmtId="0" fontId="0" fillId="0" borderId="11" xfId="0" applyFill="1" applyBorder="1" applyAlignment="1">
      <alignment horizontal="left" indent="1"/>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21" xfId="0" applyFont="1" applyFill="1" applyBorder="1" applyAlignment="1">
      <alignment horizontal="center"/>
    </xf>
    <xf numFmtId="0" fontId="0" fillId="0" borderId="22" xfId="0" applyFont="1" applyFill="1" applyBorder="1" applyAlignment="1">
      <alignment horizontal="center"/>
    </xf>
    <xf numFmtId="0" fontId="0" fillId="0" borderId="23" xfId="0" applyFont="1" applyFill="1" applyBorder="1" applyAlignment="1">
      <alignment horizontal="center"/>
    </xf>
    <xf numFmtId="0" fontId="0" fillId="0" borderId="20" xfId="0" applyFont="1" applyFill="1" applyBorder="1" applyAlignment="1">
      <alignment horizontal="center"/>
    </xf>
    <xf numFmtId="0" fontId="0" fillId="0" borderId="11" xfId="0" applyFont="1" applyFill="1" applyBorder="1" applyAlignment="1">
      <alignment/>
    </xf>
    <xf numFmtId="49" fontId="15" fillId="0" borderId="0" xfId="0" applyNumberFormat="1" applyFont="1" applyAlignment="1">
      <alignment/>
    </xf>
    <xf numFmtId="0" fontId="0" fillId="0" borderId="11" xfId="0" applyFont="1" applyFill="1" applyBorder="1" applyAlignment="1">
      <alignment horizontal="left" indent="1"/>
    </xf>
    <xf numFmtId="49" fontId="14" fillId="0" borderId="11" xfId="0" applyNumberFormat="1" applyFont="1" applyFill="1" applyBorder="1" applyAlignment="1" applyProtection="1">
      <alignment horizontal="left" vertical="top" wrapText="1"/>
      <protection locked="0"/>
    </xf>
    <xf numFmtId="0" fontId="14" fillId="0" borderId="22" xfId="0" applyFont="1" applyBorder="1" applyAlignment="1">
      <alignment vertical="top" wrapText="1"/>
    </xf>
    <xf numFmtId="0" fontId="5" fillId="0" borderId="0" xfId="0" applyFont="1" applyAlignment="1">
      <alignment vertical="top" wrapText="1"/>
    </xf>
    <xf numFmtId="49" fontId="1" fillId="0" borderId="0" xfId="0" applyNumberFormat="1" applyFont="1" applyFill="1" applyAlignment="1">
      <alignment/>
    </xf>
    <xf numFmtId="49" fontId="2" fillId="0" borderId="0" xfId="0" applyNumberFormat="1" applyFont="1" applyFill="1" applyAlignment="1">
      <alignment/>
    </xf>
    <xf numFmtId="0" fontId="0" fillId="22" borderId="24" xfId="0" applyFont="1" applyFill="1" applyBorder="1" applyAlignment="1">
      <alignment horizontal="center"/>
    </xf>
    <xf numFmtId="0" fontId="0" fillId="22" borderId="25" xfId="0" applyFont="1" applyFill="1" applyBorder="1" applyAlignment="1">
      <alignment horizontal="center"/>
    </xf>
    <xf numFmtId="10" fontId="7" fillId="22" borderId="26" xfId="0" applyNumberFormat="1" applyFont="1" applyFill="1" applyBorder="1" applyAlignment="1">
      <alignment horizontal="center"/>
    </xf>
    <xf numFmtId="1" fontId="7" fillId="22" borderId="27" xfId="0" applyNumberFormat="1" applyFont="1" applyFill="1" applyBorder="1" applyAlignment="1">
      <alignment horizontal="center"/>
    </xf>
    <xf numFmtId="10" fontId="7" fillId="22" borderId="28" xfId="0" applyNumberFormat="1" applyFont="1" applyFill="1" applyBorder="1" applyAlignment="1">
      <alignment horizontal="center"/>
    </xf>
    <xf numFmtId="0" fontId="5" fillId="0" borderId="21" xfId="0" applyNumberFormat="1" applyFont="1" applyFill="1" applyBorder="1" applyAlignment="1" applyProtection="1">
      <alignment vertical="top" wrapText="1"/>
      <protection locked="0"/>
    </xf>
    <xf numFmtId="0" fontId="5" fillId="0" borderId="11" xfId="0" applyFont="1" applyBorder="1" applyAlignment="1" quotePrefix="1">
      <alignment vertical="top" wrapText="1"/>
    </xf>
    <xf numFmtId="0" fontId="0" fillId="0" borderId="11" xfId="0" applyNumberFormat="1" applyBorder="1" applyAlignment="1">
      <alignment wrapText="1"/>
    </xf>
    <xf numFmtId="0" fontId="14" fillId="0" borderId="20" xfId="0" applyFont="1" applyBorder="1" applyAlignment="1">
      <alignment vertical="top" wrapText="1"/>
    </xf>
    <xf numFmtId="0" fontId="2" fillId="0" borderId="0" xfId="0" applyFont="1" applyAlignment="1">
      <alignment wrapText="1"/>
    </xf>
    <xf numFmtId="49" fontId="14" fillId="0" borderId="11" xfId="0" applyNumberFormat="1" applyFont="1" applyFill="1" applyBorder="1" applyAlignment="1" applyProtection="1">
      <alignment vertical="top" wrapText="1"/>
      <protection locked="0"/>
    </xf>
    <xf numFmtId="0" fontId="1" fillId="0" borderId="0" xfId="0" applyFont="1" applyFill="1" applyAlignment="1">
      <alignment/>
    </xf>
    <xf numFmtId="0" fontId="16" fillId="0" borderId="20" xfId="0" applyFont="1" applyFill="1" applyBorder="1" applyAlignment="1">
      <alignment horizontal="center" wrapText="1"/>
    </xf>
    <xf numFmtId="14" fontId="0" fillId="0" borderId="11" xfId="0" applyNumberFormat="1" applyBorder="1" applyAlignment="1" quotePrefix="1">
      <alignment wrapText="1"/>
    </xf>
    <xf numFmtId="0" fontId="5" fillId="0" borderId="11" xfId="0" applyNumberFormat="1" applyFont="1" applyBorder="1" applyAlignment="1">
      <alignment vertical="top" wrapText="1"/>
    </xf>
    <xf numFmtId="49" fontId="5" fillId="0" borderId="0" xfId="0" applyNumberFormat="1" applyFont="1" applyFill="1" applyAlignment="1" applyProtection="1">
      <alignment vertical="top" wrapText="1"/>
      <protection locked="0"/>
    </xf>
    <xf numFmtId="0" fontId="5" fillId="0" borderId="11" xfId="0" applyFont="1" applyBorder="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1">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
      <fill>
        <patternFill>
          <bgColor indexed="22"/>
        </patternFill>
      </fill>
    </dxf>
    <dxf>
      <fill>
        <patternFill>
          <bgColor indexed="51"/>
        </patternFill>
      </fill>
    </dxf>
    <dxf>
      <fill>
        <patternFill>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Comment Breakdown</a:t>
            </a:r>
          </a:p>
        </c:rich>
      </c:tx>
      <c:layout>
        <c:manualLayout>
          <c:xMode val="factor"/>
          <c:yMode val="factor"/>
          <c:x val="0"/>
          <c:y val="0"/>
        </c:manualLayout>
      </c:layout>
      <c:spPr>
        <a:noFill/>
        <a:ln>
          <a:noFill/>
        </a:ln>
      </c:spPr>
    </c:title>
    <c:view3D>
      <c:rotX val="90"/>
      <c:hPercent val="56"/>
      <c:rotY val="43"/>
      <c:depthPercent val="100"/>
      <c:rAngAx val="1"/>
    </c:view3D>
    <c:plotArea>
      <c:layout>
        <c:manualLayout>
          <c:xMode val="edge"/>
          <c:yMode val="edge"/>
          <c:x val="0.00125"/>
          <c:y val="0.091"/>
          <c:w val="0.98675"/>
          <c:h val="0.909"/>
        </c:manualLayout>
      </c:layout>
      <c:bar3D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99CC00"/>
              </a:solidFill>
              <a:ln w="12700">
                <a:solidFill>
                  <a:srgbClr val="000000"/>
                </a:solidFill>
              </a:ln>
            </c:spPr>
          </c:dPt>
          <c:dPt>
            <c:idx val="4"/>
            <c:invertIfNegative val="0"/>
            <c:spPr>
              <a:solidFill>
                <a:srgbClr val="99CC00"/>
              </a:solidFill>
              <a:ln w="12700">
                <a:solidFill>
                  <a:srgbClr val="000000"/>
                </a:solidFill>
              </a:ln>
            </c:spPr>
          </c:dPt>
          <c:dPt>
            <c:idx val="5"/>
            <c:invertIfNegative val="0"/>
            <c:spPr>
              <a:solidFill>
                <a:srgbClr val="99CC00"/>
              </a:solidFill>
              <a:ln w="12700">
                <a:solidFill>
                  <a:srgbClr val="000000"/>
                </a:solidFill>
              </a:ln>
            </c:spPr>
          </c:dPt>
          <c:dPt>
            <c:idx val="6"/>
            <c:invertIfNegative val="0"/>
            <c:spPr>
              <a:solidFill>
                <a:srgbClr val="FF0000"/>
              </a:solidFill>
              <a:ln w="12700">
                <a:solidFill>
                  <a:srgbClr val="000000"/>
                </a:solidFill>
              </a:ln>
            </c:spPr>
          </c:dPt>
          <c:dPt>
            <c:idx val="9"/>
            <c:invertIfNegative val="0"/>
            <c:spPr>
              <a:solidFill>
                <a:srgbClr val="99CC00"/>
              </a:solidFill>
              <a:ln w="12700">
                <a:solidFill>
                  <a:srgbClr val="000000"/>
                </a:solidFill>
              </a:ln>
            </c:spPr>
          </c:dPt>
          <c:dLbls>
            <c:numFmt formatCode="General" sourceLinked="1"/>
            <c:txPr>
              <a:bodyPr vert="horz" rot="0" anchor="ctr"/>
              <a:lstStyle/>
              <a:p>
                <a:pPr algn="ctr">
                  <a:defRPr lang="en-US" cap="none" sz="1150" b="0" i="0" u="none" baseline="0">
                    <a:solidFill>
                      <a:srgbClr val="000000"/>
                    </a:solidFill>
                    <a:latin typeface="Arial"/>
                    <a:ea typeface="Arial"/>
                    <a:cs typeface="Arial"/>
                  </a:defRPr>
                </a:pPr>
              </a:p>
            </c:txPr>
            <c:showLegendKey val="0"/>
            <c:showVal val="1"/>
            <c:showBubbleSize val="0"/>
            <c:showCatName val="0"/>
            <c:showSerName val="0"/>
            <c:showPercent val="0"/>
          </c:dLbls>
          <c:cat>
            <c:strRef>
              <c:f>Overview!$A$23:$A$35</c:f>
              <c:strCache/>
            </c:strRef>
          </c:cat>
          <c:val>
            <c:numRef>
              <c:f>Overview!$B$23:$B$35</c:f>
              <c:numCache/>
            </c:numRef>
          </c:val>
          <c:shape val="box"/>
        </c:ser>
        <c:shape val="box"/>
        <c:axId val="28009495"/>
        <c:axId val="50758864"/>
      </c:bar3DChart>
      <c:catAx>
        <c:axId val="28009495"/>
        <c:scaling>
          <c:orientation val="minMax"/>
        </c:scaling>
        <c:axPos val="b"/>
        <c:delete val="0"/>
        <c:numFmt formatCode="General" sourceLinked="1"/>
        <c:majorTickMark val="out"/>
        <c:minorTickMark val="none"/>
        <c:tickLblPos val="low"/>
        <c:spPr>
          <a:ln w="3175">
            <a:solidFill>
              <a:srgbClr val="000000"/>
            </a:solidFill>
          </a:ln>
        </c:spPr>
        <c:txPr>
          <a:bodyPr vert="horz" rot="-2400000"/>
          <a:lstStyle/>
          <a:p>
            <a:pPr>
              <a:defRPr lang="en-US" cap="none" sz="1150" b="0" i="0" u="none" baseline="0">
                <a:solidFill>
                  <a:srgbClr val="000000"/>
                </a:solidFill>
                <a:latin typeface="Arial"/>
                <a:ea typeface="Arial"/>
                <a:cs typeface="Arial"/>
              </a:defRPr>
            </a:pPr>
          </a:p>
        </c:txPr>
        <c:crossAx val="50758864"/>
        <c:crosses val="autoZero"/>
        <c:auto val="1"/>
        <c:lblOffset val="100"/>
        <c:tickLblSkip val="1"/>
        <c:noMultiLvlLbl val="0"/>
      </c:catAx>
      <c:valAx>
        <c:axId val="507588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crossAx val="28009495"/>
        <c:crossesAt val="1"/>
        <c:crossBetween val="between"/>
        <c:dispUnits/>
        <c:majorUnit val="250"/>
        <c:minorUnit val="100"/>
      </c:valAx>
      <c:spPr>
        <a:noFill/>
        <a:ln>
          <a:noFill/>
        </a:ln>
      </c:spPr>
    </c:plotArea>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1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57150</xdr:rowOff>
    </xdr:from>
    <xdr:to>
      <xdr:col>8</xdr:col>
      <xdr:colOff>571500</xdr:colOff>
      <xdr:row>27</xdr:row>
      <xdr:rowOff>85725</xdr:rowOff>
    </xdr:to>
    <xdr:sp>
      <xdr:nvSpPr>
        <xdr:cNvPr id="1" name="Text Box 1"/>
        <xdr:cNvSpPr txBox="1">
          <a:spLocks noChangeArrowheads="1"/>
        </xdr:cNvSpPr>
      </xdr:nvSpPr>
      <xdr:spPr>
        <a:xfrm>
          <a:off x="752475" y="3152775"/>
          <a:ext cx="4838700" cy="220980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rPr>
            <a:t>The spreadsheet contains the combined comment submissions from LB154.
</a:t>
          </a:r>
        </a:p>
      </xdr:txBody>
    </xdr:sp>
    <xdr:clientData/>
  </xdr:twoCellAnchor>
  <xdr:twoCellAnchor>
    <xdr:from>
      <xdr:col>1</xdr:col>
      <xdr:colOff>0</xdr:colOff>
      <xdr:row>26</xdr:row>
      <xdr:rowOff>19050</xdr:rowOff>
    </xdr:from>
    <xdr:to>
      <xdr:col>8</xdr:col>
      <xdr:colOff>571500</xdr:colOff>
      <xdr:row>60</xdr:row>
      <xdr:rowOff>19050</xdr:rowOff>
    </xdr:to>
    <xdr:sp>
      <xdr:nvSpPr>
        <xdr:cNvPr id="2" name="Text Box 3"/>
        <xdr:cNvSpPr txBox="1">
          <a:spLocks noChangeArrowheads="1"/>
        </xdr:cNvSpPr>
      </xdr:nvSpPr>
      <xdr:spPr>
        <a:xfrm>
          <a:off x="752475" y="5095875"/>
          <a:ext cx="4838700" cy="5848350"/>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FF"/>
              </a:solidFill>
              <a:latin typeface="Times New Roman"/>
              <a:ea typeface="Times New Roman"/>
              <a:cs typeface="Times New Roman"/>
            </a:rPr>
            <a:t>Notice: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Release: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none" baseline="0">
              <a:solidFill>
                <a:srgbClr val="0000FF"/>
              </a:solidFill>
              <a:latin typeface="Times New Roman"/>
              <a:ea typeface="Times New Roman"/>
              <a:cs typeface="Times New Roman"/>
            </a:rPr>
            <a:t>
</a:t>
          </a:r>
          <a:r>
            <a:rPr lang="en-US" cap="none" sz="1200" b="1" i="0" u="none" baseline="0">
              <a:solidFill>
                <a:srgbClr val="0000FF"/>
              </a:solidFill>
              <a:latin typeface="Times New Roman"/>
              <a:ea typeface="Times New Roman"/>
              <a:cs typeface="Times New Roman"/>
            </a:rPr>
            <a:t>Patent Policy and Procedures: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&lt;stuart@ok-brit.com&gt;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36</xdr:row>
      <xdr:rowOff>152400</xdr:rowOff>
    </xdr:from>
    <xdr:to>
      <xdr:col>9</xdr:col>
      <xdr:colOff>457200</xdr:colOff>
      <xdr:row>64</xdr:row>
      <xdr:rowOff>95250</xdr:rowOff>
    </xdr:to>
    <xdr:graphicFrame>
      <xdr:nvGraphicFramePr>
        <xdr:cNvPr id="1" name="Chart 4"/>
        <xdr:cNvGraphicFramePr/>
      </xdr:nvGraphicFramePr>
      <xdr:xfrm>
        <a:off x="66675" y="6210300"/>
        <a:ext cx="7315200" cy="4476750"/>
      </xdr:xfrm>
      <a:graphic>
        <a:graphicData uri="http://schemas.openxmlformats.org/drawingml/2006/chart">
          <c:chart xmlns:c="http://schemas.openxmlformats.org/drawingml/2006/chart" r:id="rId1"/>
        </a:graphicData>
      </a:graphic>
    </xdr:graphicFrame>
    <xdr:clientData/>
  </xdr:twoCellAnchor>
  <xdr:twoCellAnchor>
    <xdr:from>
      <xdr:col>3</xdr:col>
      <xdr:colOff>752475</xdr:colOff>
      <xdr:row>19</xdr:row>
      <xdr:rowOff>152400</xdr:rowOff>
    </xdr:from>
    <xdr:to>
      <xdr:col>7</xdr:col>
      <xdr:colOff>28575</xdr:colOff>
      <xdr:row>30</xdr:row>
      <xdr:rowOff>123825</xdr:rowOff>
    </xdr:to>
    <xdr:sp>
      <xdr:nvSpPr>
        <xdr:cNvPr id="2" name="Line 5"/>
        <xdr:cNvSpPr>
          <a:spLocks/>
        </xdr:cNvSpPr>
      </xdr:nvSpPr>
      <xdr:spPr>
        <a:xfrm flipV="1">
          <a:off x="3676650" y="3419475"/>
          <a:ext cx="2000250" cy="1781175"/>
        </a:xfrm>
        <a:prstGeom prst="line">
          <a:avLst/>
        </a:prstGeom>
        <a:noFill/>
        <a:ln w="9525" cmpd="sng">
          <a:solidFill>
            <a:srgbClr val="000000"/>
          </a:solidFill>
          <a:headEnd type="triangl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32"/>
  <sheetViews>
    <sheetView zoomScalePageLayoutView="0" workbookViewId="0" topLeftCell="A1">
      <selection activeCell="E9" sqref="E9"/>
    </sheetView>
  </sheetViews>
  <sheetFormatPr defaultColWidth="9.140625" defaultRowHeight="12.75"/>
  <cols>
    <col min="1" max="1" width="11.28125" style="2" customWidth="1"/>
    <col min="2" max="16384" width="9.140625" style="2" customWidth="1"/>
  </cols>
  <sheetData>
    <row r="1" ht="18.75">
      <c r="B1" s="1" t="s">
        <v>393</v>
      </c>
    </row>
    <row r="2" ht="18.75">
      <c r="B2" s="1" t="s">
        <v>359</v>
      </c>
    </row>
    <row r="3" spans="1:2" ht="18.75">
      <c r="A3" s="2" t="s">
        <v>398</v>
      </c>
      <c r="B3" s="116" t="s">
        <v>437</v>
      </c>
    </row>
    <row r="4" spans="1:6" ht="18.75">
      <c r="A4" s="2" t="s">
        <v>392</v>
      </c>
      <c r="B4" s="103" t="s">
        <v>438</v>
      </c>
      <c r="F4" s="7"/>
    </row>
    <row r="5" spans="1:2" ht="19.5">
      <c r="A5" s="2" t="s">
        <v>397</v>
      </c>
      <c r="B5" s="8" t="s">
        <v>361</v>
      </c>
    </row>
    <row r="6" s="3" customFormat="1" ht="16.5" thickBot="1"/>
    <row r="7" spans="1:2" s="4" customFormat="1" ht="18.75">
      <c r="A7" s="4" t="s">
        <v>395</v>
      </c>
      <c r="B7" s="9" t="s">
        <v>436</v>
      </c>
    </row>
    <row r="8" spans="1:2" ht="15.75">
      <c r="A8" s="2" t="s">
        <v>400</v>
      </c>
      <c r="B8" s="104" t="s">
        <v>409</v>
      </c>
    </row>
    <row r="9" spans="1:9" ht="15.75">
      <c r="A9" s="2" t="s">
        <v>396</v>
      </c>
      <c r="B9" s="8" t="s">
        <v>362</v>
      </c>
      <c r="C9" s="8"/>
      <c r="D9" s="8"/>
      <c r="E9" s="8"/>
      <c r="F9" s="8"/>
      <c r="G9" s="8"/>
      <c r="H9" s="8"/>
      <c r="I9" s="8"/>
    </row>
    <row r="10" spans="2:9" ht="19.5">
      <c r="B10" s="98" t="s">
        <v>363</v>
      </c>
      <c r="C10" s="8"/>
      <c r="D10" s="8"/>
      <c r="E10" s="8"/>
      <c r="F10" s="8"/>
      <c r="G10" s="8"/>
      <c r="H10" s="8"/>
      <c r="I10" s="8"/>
    </row>
    <row r="11" spans="2:9" ht="15.75">
      <c r="B11" s="8" t="s">
        <v>364</v>
      </c>
      <c r="C11" s="8"/>
      <c r="D11" s="8"/>
      <c r="E11" s="8"/>
      <c r="F11" s="8"/>
      <c r="G11" s="8"/>
      <c r="H11" s="8"/>
      <c r="I11" s="8"/>
    </row>
    <row r="12" spans="2:9" ht="15.75">
      <c r="B12" s="8" t="s">
        <v>365</v>
      </c>
      <c r="C12" s="8"/>
      <c r="D12" s="8"/>
      <c r="E12" s="8"/>
      <c r="F12" s="8"/>
      <c r="G12" s="8"/>
      <c r="H12" s="8"/>
      <c r="I12" s="8"/>
    </row>
    <row r="13" spans="2:9" ht="15.75">
      <c r="B13" s="8" t="s">
        <v>366</v>
      </c>
      <c r="C13" s="8"/>
      <c r="D13" s="8"/>
      <c r="E13" s="8"/>
      <c r="F13" s="8"/>
      <c r="G13" s="8"/>
      <c r="H13" s="8"/>
      <c r="I13" s="8"/>
    </row>
    <row r="14" spans="2:9" ht="15.75">
      <c r="B14" s="8" t="s">
        <v>367</v>
      </c>
      <c r="C14" s="8"/>
      <c r="D14" s="8"/>
      <c r="E14" s="8"/>
      <c r="F14" s="8"/>
      <c r="G14" s="8"/>
      <c r="H14" s="8"/>
      <c r="I14" s="8"/>
    </row>
    <row r="15" ht="15.75">
      <c r="A15" s="2" t="s">
        <v>394</v>
      </c>
    </row>
    <row r="27" spans="1:5" ht="15.75" customHeight="1">
      <c r="A27" s="6"/>
      <c r="B27" s="123"/>
      <c r="C27" s="123"/>
      <c r="D27" s="123"/>
      <c r="E27" s="123"/>
    </row>
    <row r="28" spans="1:5" ht="15.75" customHeight="1">
      <c r="A28" s="4"/>
      <c r="B28" s="5"/>
      <c r="C28" s="5"/>
      <c r="D28" s="5"/>
      <c r="E28" s="5"/>
    </row>
    <row r="29" spans="1:5" ht="15.75" customHeight="1">
      <c r="A29" s="4"/>
      <c r="B29" s="122"/>
      <c r="C29" s="122"/>
      <c r="D29" s="122"/>
      <c r="E29" s="122"/>
    </row>
    <row r="30" spans="1:5" ht="15.75" customHeight="1">
      <c r="A30" s="4"/>
      <c r="B30" s="5"/>
      <c r="C30" s="5"/>
      <c r="D30" s="5"/>
      <c r="E30" s="5"/>
    </row>
    <row r="31" spans="1:5" ht="15.75" customHeight="1">
      <c r="A31" s="4"/>
      <c r="B31" s="122"/>
      <c r="C31" s="122"/>
      <c r="D31" s="122"/>
      <c r="E31" s="122"/>
    </row>
    <row r="32" spans="2:5" ht="15.75" customHeight="1">
      <c r="B32" s="122"/>
      <c r="C32" s="122"/>
      <c r="D32" s="122"/>
      <c r="E32" s="122"/>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&amp;LJune 2009&amp;C&amp;A&amp;Rdoc.: IEEE 802.11-09/0688r0</oddHeader>
    <oddFooter>&amp;LSubmission&amp;C&amp;P&amp;RWayne Fisher, ARINC, Inc.</oddFooter>
  </headerFooter>
  <drawing r:id="rId1"/>
</worksheet>
</file>

<file path=xl/worksheets/sheet2.xml><?xml version="1.0" encoding="utf-8"?>
<worksheet xmlns="http://schemas.openxmlformats.org/spreadsheetml/2006/main" xmlns:r="http://schemas.openxmlformats.org/officeDocument/2006/relationships">
  <sheetPr codeName="Sheet3"/>
  <dimension ref="A1:V668"/>
  <sheetViews>
    <sheetView tabSelected="1" zoomScalePageLayoutView="0" workbookViewId="0" topLeftCell="A1">
      <selection activeCell="B2" sqref="B2"/>
    </sheetView>
  </sheetViews>
  <sheetFormatPr defaultColWidth="27.00390625" defaultRowHeight="12.75"/>
  <cols>
    <col min="1" max="1" width="4.7109375" style="41" customWidth="1"/>
    <col min="2" max="2" width="9.57421875" style="41" customWidth="1"/>
    <col min="3" max="3" width="6.7109375" style="56" customWidth="1"/>
    <col min="4" max="4" width="4.28125" style="41" customWidth="1"/>
    <col min="5" max="5" width="3.28125" style="41" customWidth="1"/>
    <col min="6" max="6" width="4.140625" style="41" customWidth="1"/>
    <col min="7" max="7" width="51.421875" style="41" customWidth="1"/>
    <col min="8" max="8" width="31.57421875" style="41" customWidth="1"/>
    <col min="9" max="9" width="9.140625" style="41" customWidth="1"/>
    <col min="10" max="10" width="24.28125" style="41" customWidth="1"/>
    <col min="11" max="11" width="5.28125" style="41" customWidth="1"/>
    <col min="12" max="12" width="8.28125" style="41" customWidth="1"/>
    <col min="13" max="13" width="7.00390625" style="41" customWidth="1"/>
    <col min="14" max="14" width="8.8515625" style="41" customWidth="1"/>
    <col min="15" max="15" width="10.7109375" style="41" customWidth="1"/>
    <col min="16" max="16" width="9.57421875" style="41" customWidth="1"/>
    <col min="17" max="17" width="9.8515625" style="41" customWidth="1"/>
    <col min="18" max="18" width="9.421875" style="41" customWidth="1"/>
    <col min="19" max="19" width="9.57421875" style="41" customWidth="1"/>
    <col min="20" max="20" width="9.140625" style="41" customWidth="1"/>
    <col min="21" max="21" width="7.7109375" style="102" customWidth="1"/>
    <col min="22" max="22" width="7.140625" style="41" customWidth="1"/>
    <col min="23" max="16384" width="27.00390625" style="41" customWidth="1"/>
  </cols>
  <sheetData>
    <row r="1" spans="1:21" ht="33.75">
      <c r="A1" s="42" t="s">
        <v>324</v>
      </c>
      <c r="B1" s="43" t="s">
        <v>403</v>
      </c>
      <c r="C1" s="54" t="s">
        <v>404</v>
      </c>
      <c r="D1" s="39" t="s">
        <v>373</v>
      </c>
      <c r="E1" s="39" t="s">
        <v>374</v>
      </c>
      <c r="F1" s="44" t="s">
        <v>62</v>
      </c>
      <c r="G1" s="45" t="s">
        <v>405</v>
      </c>
      <c r="H1" s="46" t="s">
        <v>406</v>
      </c>
      <c r="I1" s="113" t="s">
        <v>288</v>
      </c>
      <c r="J1" s="44" t="s">
        <v>47</v>
      </c>
      <c r="K1" s="44" t="s">
        <v>356</v>
      </c>
      <c r="L1" s="44" t="s">
        <v>379</v>
      </c>
      <c r="M1" s="44" t="s">
        <v>360</v>
      </c>
      <c r="N1" s="44" t="s">
        <v>371</v>
      </c>
      <c r="O1" s="44" t="s">
        <v>407</v>
      </c>
      <c r="P1" s="44" t="s">
        <v>375</v>
      </c>
      <c r="Q1" s="44" t="s">
        <v>376</v>
      </c>
      <c r="R1" s="44" t="s">
        <v>318</v>
      </c>
      <c r="S1" s="101" t="s">
        <v>316</v>
      </c>
      <c r="U1" s="102" t="s">
        <v>231</v>
      </c>
    </row>
    <row r="2" spans="1:22" ht="45">
      <c r="A2" s="85">
        <v>2</v>
      </c>
      <c r="B2" s="47" t="s">
        <v>210</v>
      </c>
      <c r="C2" s="55" t="s">
        <v>275</v>
      </c>
      <c r="D2" s="40" t="s">
        <v>276</v>
      </c>
      <c r="E2" s="40" t="s">
        <v>283</v>
      </c>
      <c r="F2" s="48" t="s">
        <v>285</v>
      </c>
      <c r="G2" s="49" t="s">
        <v>23</v>
      </c>
      <c r="H2" s="50" t="s">
        <v>24</v>
      </c>
      <c r="I2" s="51"/>
      <c r="J2" s="52"/>
      <c r="K2" s="52"/>
      <c r="L2" s="52"/>
      <c r="M2" s="52"/>
      <c r="N2" s="117"/>
      <c r="O2" s="90"/>
      <c r="P2" s="111"/>
      <c r="Q2" s="52"/>
      <c r="R2" s="52"/>
      <c r="S2" s="47"/>
      <c r="V2" s="102"/>
    </row>
    <row r="3" spans="1:22" ht="22.5">
      <c r="A3" s="85">
        <v>3</v>
      </c>
      <c r="B3" s="47" t="s">
        <v>535</v>
      </c>
      <c r="C3" s="55" t="s">
        <v>54</v>
      </c>
      <c r="D3" s="40" t="s">
        <v>276</v>
      </c>
      <c r="E3" s="40" t="s">
        <v>203</v>
      </c>
      <c r="F3" s="48" t="s">
        <v>63</v>
      </c>
      <c r="G3" s="49" t="s">
        <v>552</v>
      </c>
      <c r="H3" s="50"/>
      <c r="I3" s="51"/>
      <c r="J3" s="52"/>
      <c r="K3" s="52"/>
      <c r="L3" s="52"/>
      <c r="M3" s="52"/>
      <c r="N3" s="117"/>
      <c r="O3" s="90"/>
      <c r="P3" s="111"/>
      <c r="Q3" s="52"/>
      <c r="R3" s="52"/>
      <c r="S3" s="47"/>
      <c r="V3" s="102"/>
    </row>
    <row r="4" spans="1:22" ht="22.5">
      <c r="A4" s="85">
        <v>4</v>
      </c>
      <c r="B4" s="47" t="s">
        <v>535</v>
      </c>
      <c r="C4" s="55" t="s">
        <v>54</v>
      </c>
      <c r="D4" s="40" t="s">
        <v>276</v>
      </c>
      <c r="E4" s="40" t="s">
        <v>237</v>
      </c>
      <c r="F4" s="48" t="s">
        <v>274</v>
      </c>
      <c r="G4" s="49" t="s">
        <v>541</v>
      </c>
      <c r="H4" s="50" t="s">
        <v>542</v>
      </c>
      <c r="I4" s="51"/>
      <c r="J4" s="52"/>
      <c r="K4" s="52"/>
      <c r="L4" s="52"/>
      <c r="M4" s="52"/>
      <c r="N4" s="117"/>
      <c r="O4" s="90"/>
      <c r="P4" s="111"/>
      <c r="Q4" s="52"/>
      <c r="R4" s="52"/>
      <c r="S4" s="47"/>
      <c r="V4" s="102"/>
    </row>
    <row r="5" spans="1:22" ht="22.5">
      <c r="A5" s="85">
        <v>5</v>
      </c>
      <c r="B5" s="47" t="s">
        <v>535</v>
      </c>
      <c r="C5" s="55" t="s">
        <v>54</v>
      </c>
      <c r="D5" s="40" t="s">
        <v>276</v>
      </c>
      <c r="E5" s="40" t="s">
        <v>262</v>
      </c>
      <c r="F5" s="48" t="s">
        <v>63</v>
      </c>
      <c r="G5" s="49" t="s">
        <v>556</v>
      </c>
      <c r="H5" s="50"/>
      <c r="I5" s="51"/>
      <c r="J5" s="52"/>
      <c r="K5" s="52"/>
      <c r="L5" s="52"/>
      <c r="M5" s="52"/>
      <c r="N5" s="117"/>
      <c r="O5" s="90"/>
      <c r="P5" s="111"/>
      <c r="Q5" s="52"/>
      <c r="R5" s="52"/>
      <c r="S5" s="47"/>
      <c r="V5" s="102"/>
    </row>
    <row r="6" spans="1:22" ht="33.75">
      <c r="A6" s="85">
        <v>6</v>
      </c>
      <c r="B6" s="47" t="s">
        <v>535</v>
      </c>
      <c r="C6" s="55" t="s">
        <v>214</v>
      </c>
      <c r="D6" s="40" t="s">
        <v>276</v>
      </c>
      <c r="E6" s="40" t="s">
        <v>221</v>
      </c>
      <c r="F6" s="48" t="s">
        <v>274</v>
      </c>
      <c r="G6" s="49" t="s">
        <v>539</v>
      </c>
      <c r="H6" s="50" t="s">
        <v>540</v>
      </c>
      <c r="I6" s="51"/>
      <c r="J6" s="52"/>
      <c r="K6" s="52"/>
      <c r="L6" s="52"/>
      <c r="M6" s="52"/>
      <c r="N6" s="117"/>
      <c r="O6" s="90"/>
      <c r="P6" s="111"/>
      <c r="Q6" s="52"/>
      <c r="R6" s="52"/>
      <c r="S6" s="47"/>
      <c r="U6" s="41"/>
      <c r="V6" s="102"/>
    </row>
    <row r="7" spans="1:22" ht="22.5">
      <c r="A7" s="85">
        <v>7</v>
      </c>
      <c r="B7" s="47" t="s">
        <v>85</v>
      </c>
      <c r="C7" s="55" t="s">
        <v>214</v>
      </c>
      <c r="D7" s="40" t="s">
        <v>278</v>
      </c>
      <c r="E7" s="40" t="s">
        <v>281</v>
      </c>
      <c r="F7" s="48" t="s">
        <v>274</v>
      </c>
      <c r="G7" s="49" t="s">
        <v>90</v>
      </c>
      <c r="H7" s="50" t="s">
        <v>91</v>
      </c>
      <c r="I7" s="51"/>
      <c r="J7" s="52"/>
      <c r="K7" s="52"/>
      <c r="L7" s="52"/>
      <c r="M7" s="52"/>
      <c r="N7" s="96"/>
      <c r="O7" s="90"/>
      <c r="P7" s="52"/>
      <c r="Q7" s="52"/>
      <c r="R7" s="52"/>
      <c r="S7" s="47"/>
      <c r="U7" s="41"/>
      <c r="V7" s="102"/>
    </row>
    <row r="8" spans="1:22" ht="33.75">
      <c r="A8" s="85">
        <v>8</v>
      </c>
      <c r="B8" s="47" t="s">
        <v>210</v>
      </c>
      <c r="C8" s="55" t="s">
        <v>214</v>
      </c>
      <c r="D8" s="40" t="s">
        <v>278</v>
      </c>
      <c r="E8" s="40" t="s">
        <v>213</v>
      </c>
      <c r="F8" s="48" t="s">
        <v>285</v>
      </c>
      <c r="G8" s="49" t="s">
        <v>25</v>
      </c>
      <c r="H8" s="50" t="s">
        <v>26</v>
      </c>
      <c r="I8" s="51"/>
      <c r="J8" s="52"/>
      <c r="K8" s="52"/>
      <c r="L8" s="52"/>
      <c r="M8" s="52"/>
      <c r="N8" s="96"/>
      <c r="O8" s="90"/>
      <c r="P8" s="52"/>
      <c r="Q8" s="52"/>
      <c r="R8" s="52"/>
      <c r="S8" s="47"/>
      <c r="U8" s="41"/>
      <c r="V8" s="102"/>
    </row>
    <row r="9" spans="1:22" ht="22.5">
      <c r="A9" s="85">
        <v>9</v>
      </c>
      <c r="B9" s="47" t="s">
        <v>259</v>
      </c>
      <c r="C9" s="55" t="s">
        <v>214</v>
      </c>
      <c r="D9" s="40" t="s">
        <v>278</v>
      </c>
      <c r="E9" s="40" t="s">
        <v>66</v>
      </c>
      <c r="F9" s="48" t="s">
        <v>274</v>
      </c>
      <c r="G9" s="49" t="s">
        <v>461</v>
      </c>
      <c r="H9" s="50" t="s">
        <v>260</v>
      </c>
      <c r="I9" s="51"/>
      <c r="J9" s="52"/>
      <c r="K9" s="52"/>
      <c r="L9" s="52"/>
      <c r="M9" s="52"/>
      <c r="N9" s="96"/>
      <c r="O9" s="90"/>
      <c r="P9" s="111"/>
      <c r="Q9" s="52"/>
      <c r="R9" s="52"/>
      <c r="S9" s="47"/>
      <c r="U9" s="41"/>
      <c r="V9" s="102"/>
    </row>
    <row r="10" spans="1:22" ht="33.75">
      <c r="A10" s="85">
        <v>10</v>
      </c>
      <c r="B10" s="47" t="s">
        <v>259</v>
      </c>
      <c r="C10" s="55" t="s">
        <v>214</v>
      </c>
      <c r="D10" s="40" t="s">
        <v>278</v>
      </c>
      <c r="E10" s="40" t="s">
        <v>203</v>
      </c>
      <c r="F10" s="48" t="s">
        <v>274</v>
      </c>
      <c r="G10" s="49" t="s">
        <v>462</v>
      </c>
      <c r="H10" s="50" t="s">
        <v>260</v>
      </c>
      <c r="I10" s="51"/>
      <c r="J10" s="52"/>
      <c r="K10" s="52"/>
      <c r="L10" s="52"/>
      <c r="M10" s="52"/>
      <c r="N10" s="96"/>
      <c r="O10" s="90"/>
      <c r="P10" s="111"/>
      <c r="Q10" s="52"/>
      <c r="R10" s="52"/>
      <c r="S10" s="47"/>
      <c r="U10" s="41"/>
      <c r="V10" s="102"/>
    </row>
    <row r="11" spans="1:22" ht="33.75">
      <c r="A11" s="85">
        <v>11</v>
      </c>
      <c r="B11" s="47" t="s">
        <v>284</v>
      </c>
      <c r="C11" s="55" t="s">
        <v>214</v>
      </c>
      <c r="D11" s="40" t="s">
        <v>278</v>
      </c>
      <c r="E11" s="40" t="s">
        <v>248</v>
      </c>
      <c r="F11" s="48" t="s">
        <v>273</v>
      </c>
      <c r="G11" s="49" t="s">
        <v>72</v>
      </c>
      <c r="H11" s="50" t="s">
        <v>73</v>
      </c>
      <c r="I11" s="51"/>
      <c r="J11" s="52"/>
      <c r="K11" s="52"/>
      <c r="L11" s="52"/>
      <c r="M11" s="52"/>
      <c r="N11" s="96"/>
      <c r="O11" s="90"/>
      <c r="P11" s="111"/>
      <c r="Q11" s="52"/>
      <c r="R11" s="52"/>
      <c r="S11" s="47"/>
      <c r="U11" s="41"/>
      <c r="V11" s="102"/>
    </row>
    <row r="12" spans="1:22" ht="67.5">
      <c r="A12" s="85">
        <v>12</v>
      </c>
      <c r="B12" s="47" t="s">
        <v>85</v>
      </c>
      <c r="C12" s="55" t="s">
        <v>214</v>
      </c>
      <c r="D12" s="40" t="s">
        <v>278</v>
      </c>
      <c r="E12" s="40" t="s">
        <v>248</v>
      </c>
      <c r="F12" s="48" t="s">
        <v>274</v>
      </c>
      <c r="G12" s="49" t="s">
        <v>92</v>
      </c>
      <c r="H12" s="50" t="s">
        <v>93</v>
      </c>
      <c r="I12" s="51"/>
      <c r="J12" s="52"/>
      <c r="K12" s="52"/>
      <c r="L12" s="52"/>
      <c r="M12" s="52"/>
      <c r="N12" s="96"/>
      <c r="O12" s="90"/>
      <c r="P12" s="111"/>
      <c r="Q12" s="52"/>
      <c r="R12" s="52"/>
      <c r="S12" s="47"/>
      <c r="U12" s="41"/>
      <c r="V12" s="102"/>
    </row>
    <row r="13" spans="1:22" ht="22.5">
      <c r="A13" s="85">
        <v>13</v>
      </c>
      <c r="B13" s="47" t="s">
        <v>259</v>
      </c>
      <c r="C13" s="55" t="s">
        <v>214</v>
      </c>
      <c r="D13" s="40" t="s">
        <v>278</v>
      </c>
      <c r="E13" s="40" t="s">
        <v>248</v>
      </c>
      <c r="F13" s="48" t="s">
        <v>274</v>
      </c>
      <c r="G13" s="49" t="s">
        <v>463</v>
      </c>
      <c r="H13" s="50" t="s">
        <v>260</v>
      </c>
      <c r="I13" s="51"/>
      <c r="J13" s="52"/>
      <c r="K13" s="52"/>
      <c r="L13" s="52"/>
      <c r="M13" s="52"/>
      <c r="N13" s="96"/>
      <c r="O13" s="90"/>
      <c r="P13" s="52"/>
      <c r="Q13" s="52"/>
      <c r="R13" s="52"/>
      <c r="S13" s="47"/>
      <c r="U13" s="41"/>
      <c r="V13" s="102"/>
    </row>
    <row r="14" spans="1:22" ht="45">
      <c r="A14" s="85">
        <v>14</v>
      </c>
      <c r="B14" s="47" t="s">
        <v>265</v>
      </c>
      <c r="C14" s="55" t="s">
        <v>214</v>
      </c>
      <c r="D14" s="115" t="s">
        <v>278</v>
      </c>
      <c r="E14" s="40" t="s">
        <v>248</v>
      </c>
      <c r="F14" s="48" t="s">
        <v>273</v>
      </c>
      <c r="G14" s="49" t="s">
        <v>164</v>
      </c>
      <c r="H14" s="50" t="s">
        <v>165</v>
      </c>
      <c r="I14" s="51"/>
      <c r="J14" s="52"/>
      <c r="K14" s="52"/>
      <c r="L14" s="52"/>
      <c r="M14" s="52"/>
      <c r="N14" s="96"/>
      <c r="O14" s="90"/>
      <c r="P14" s="52"/>
      <c r="Q14" s="52"/>
      <c r="R14" s="52"/>
      <c r="S14" s="47"/>
      <c r="U14" s="41"/>
      <c r="V14" s="102"/>
    </row>
    <row r="15" spans="1:22" ht="281.25">
      <c r="A15" s="85">
        <v>15</v>
      </c>
      <c r="B15" s="47" t="s">
        <v>246</v>
      </c>
      <c r="C15" s="55" t="s">
        <v>214</v>
      </c>
      <c r="D15" s="40" t="s">
        <v>278</v>
      </c>
      <c r="E15" s="40" t="s">
        <v>217</v>
      </c>
      <c r="F15" s="48" t="s">
        <v>63</v>
      </c>
      <c r="G15" s="49" t="s">
        <v>153</v>
      </c>
      <c r="H15" s="50" t="s">
        <v>154</v>
      </c>
      <c r="I15" s="51"/>
      <c r="J15" s="52"/>
      <c r="K15" s="52"/>
      <c r="L15" s="52"/>
      <c r="M15" s="52"/>
      <c r="N15" s="96"/>
      <c r="O15" s="90"/>
      <c r="P15" s="52"/>
      <c r="Q15" s="52"/>
      <c r="R15" s="52"/>
      <c r="S15" s="47"/>
      <c r="U15" s="41"/>
      <c r="V15" s="102"/>
    </row>
    <row r="16" spans="1:22" ht="33.75">
      <c r="A16" s="85">
        <v>16</v>
      </c>
      <c r="B16" s="47" t="s">
        <v>507</v>
      </c>
      <c r="C16" s="55" t="s">
        <v>214</v>
      </c>
      <c r="D16" s="40" t="s">
        <v>278</v>
      </c>
      <c r="E16" s="40" t="s">
        <v>217</v>
      </c>
      <c r="F16" s="48" t="s">
        <v>273</v>
      </c>
      <c r="G16" s="49" t="s">
        <v>517</v>
      </c>
      <c r="H16" s="50" t="s">
        <v>518</v>
      </c>
      <c r="I16" s="51"/>
      <c r="J16" s="52"/>
      <c r="K16" s="52"/>
      <c r="L16" s="52"/>
      <c r="M16" s="52"/>
      <c r="N16" s="96"/>
      <c r="O16" s="90"/>
      <c r="P16" s="52"/>
      <c r="Q16" s="52"/>
      <c r="R16" s="52"/>
      <c r="S16" s="47"/>
      <c r="U16" s="41"/>
      <c r="V16" s="102"/>
    </row>
    <row r="17" spans="1:22" ht="22.5">
      <c r="A17" s="85">
        <v>17</v>
      </c>
      <c r="B17" s="47" t="s">
        <v>535</v>
      </c>
      <c r="C17" s="55" t="s">
        <v>547</v>
      </c>
      <c r="D17" s="115" t="s">
        <v>278</v>
      </c>
      <c r="E17" s="115" t="s">
        <v>241</v>
      </c>
      <c r="F17" s="48" t="s">
        <v>63</v>
      </c>
      <c r="G17" s="49" t="s">
        <v>548</v>
      </c>
      <c r="H17" s="50" t="s">
        <v>212</v>
      </c>
      <c r="I17" s="51"/>
      <c r="J17" s="52"/>
      <c r="K17" s="52"/>
      <c r="L17" s="52"/>
      <c r="M17" s="52"/>
      <c r="N17" s="96"/>
      <c r="O17" s="90"/>
      <c r="P17" s="52"/>
      <c r="Q17" s="52"/>
      <c r="R17" s="52"/>
      <c r="S17" s="47"/>
      <c r="U17" s="41"/>
      <c r="V17" s="102"/>
    </row>
    <row r="18" spans="1:22" ht="101.25">
      <c r="A18" s="85">
        <v>18</v>
      </c>
      <c r="B18" s="47" t="s">
        <v>535</v>
      </c>
      <c r="C18" s="55" t="s">
        <v>277</v>
      </c>
      <c r="D18" s="40" t="s">
        <v>278</v>
      </c>
      <c r="E18" s="40" t="s">
        <v>238</v>
      </c>
      <c r="F18" s="48" t="s">
        <v>63</v>
      </c>
      <c r="G18" s="49" t="s">
        <v>545</v>
      </c>
      <c r="H18" s="50" t="s">
        <v>546</v>
      </c>
      <c r="I18" s="51"/>
      <c r="J18" s="52"/>
      <c r="K18" s="52"/>
      <c r="L18" s="52"/>
      <c r="M18" s="52"/>
      <c r="N18" s="96"/>
      <c r="O18" s="90"/>
      <c r="P18" s="52"/>
      <c r="Q18" s="52"/>
      <c r="R18" s="52"/>
      <c r="S18" s="47"/>
      <c r="U18" s="41"/>
      <c r="V18" s="102"/>
    </row>
    <row r="19" spans="1:22" ht="45">
      <c r="A19" s="85">
        <v>19</v>
      </c>
      <c r="B19" s="47" t="s">
        <v>210</v>
      </c>
      <c r="C19" s="55" t="s">
        <v>214</v>
      </c>
      <c r="D19" s="40" t="s">
        <v>278</v>
      </c>
      <c r="E19" s="40" t="s">
        <v>238</v>
      </c>
      <c r="F19" s="48" t="s">
        <v>274</v>
      </c>
      <c r="G19" s="49" t="s">
        <v>27</v>
      </c>
      <c r="H19" s="50" t="s">
        <v>28</v>
      </c>
      <c r="I19" s="51"/>
      <c r="J19" s="52"/>
      <c r="K19" s="52"/>
      <c r="L19" s="52"/>
      <c r="M19" s="52"/>
      <c r="N19" s="96"/>
      <c r="O19" s="90"/>
      <c r="P19" s="111"/>
      <c r="Q19" s="52"/>
      <c r="R19" s="52"/>
      <c r="S19" s="47"/>
      <c r="U19" s="41"/>
      <c r="V19" s="102"/>
    </row>
    <row r="20" spans="1:22" ht="112.5">
      <c r="A20" s="85">
        <v>20</v>
      </c>
      <c r="B20" s="47" t="s">
        <v>535</v>
      </c>
      <c r="C20" s="55" t="s">
        <v>218</v>
      </c>
      <c r="D20" s="40" t="s">
        <v>278</v>
      </c>
      <c r="E20" s="40" t="s">
        <v>466</v>
      </c>
      <c r="F20" s="48" t="s">
        <v>63</v>
      </c>
      <c r="G20" s="49" t="s">
        <v>549</v>
      </c>
      <c r="H20" s="50"/>
      <c r="I20" s="51"/>
      <c r="J20" s="52"/>
      <c r="K20" s="52"/>
      <c r="L20" s="52"/>
      <c r="M20" s="52"/>
      <c r="N20" s="96"/>
      <c r="O20" s="90"/>
      <c r="P20" s="52"/>
      <c r="Q20" s="52"/>
      <c r="R20" s="52"/>
      <c r="S20" s="47"/>
      <c r="U20" s="41"/>
      <c r="V20" s="102"/>
    </row>
    <row r="21" spans="1:22" ht="67.5">
      <c r="A21" s="85">
        <v>21</v>
      </c>
      <c r="B21" s="47" t="s">
        <v>210</v>
      </c>
      <c r="C21" s="55" t="s">
        <v>277</v>
      </c>
      <c r="D21" s="40" t="s">
        <v>278</v>
      </c>
      <c r="E21" s="40" t="s">
        <v>187</v>
      </c>
      <c r="F21" s="48" t="s">
        <v>274</v>
      </c>
      <c r="G21" s="49" t="s">
        <v>29</v>
      </c>
      <c r="H21" s="50" t="s">
        <v>30</v>
      </c>
      <c r="I21" s="51"/>
      <c r="J21" s="52"/>
      <c r="K21" s="52"/>
      <c r="L21" s="52"/>
      <c r="M21" s="52"/>
      <c r="N21" s="96"/>
      <c r="O21" s="90"/>
      <c r="P21" s="111"/>
      <c r="Q21" s="52"/>
      <c r="R21" s="52"/>
      <c r="S21" s="47"/>
      <c r="U21" s="41"/>
      <c r="V21" s="102"/>
    </row>
    <row r="22" spans="1:22" ht="22.5">
      <c r="A22" s="85">
        <v>22</v>
      </c>
      <c r="B22" s="47" t="s">
        <v>85</v>
      </c>
      <c r="C22" s="55" t="s">
        <v>263</v>
      </c>
      <c r="D22" s="40" t="s">
        <v>219</v>
      </c>
      <c r="E22" s="40" t="s">
        <v>64</v>
      </c>
      <c r="F22" s="48" t="s">
        <v>274</v>
      </c>
      <c r="G22" s="49" t="s">
        <v>90</v>
      </c>
      <c r="H22" s="50" t="s">
        <v>91</v>
      </c>
      <c r="I22" s="51"/>
      <c r="J22" s="52"/>
      <c r="K22" s="52"/>
      <c r="L22" s="52"/>
      <c r="M22" s="52"/>
      <c r="N22" s="96"/>
      <c r="O22" s="90"/>
      <c r="P22" s="52"/>
      <c r="Q22" s="52"/>
      <c r="R22" s="52"/>
      <c r="S22" s="47"/>
      <c r="U22" s="41"/>
      <c r="V22" s="102"/>
    </row>
    <row r="23" spans="1:22" ht="45">
      <c r="A23" s="85">
        <v>23</v>
      </c>
      <c r="B23" s="47" t="s">
        <v>535</v>
      </c>
      <c r="C23" s="55" t="s">
        <v>263</v>
      </c>
      <c r="D23" s="40" t="s">
        <v>219</v>
      </c>
      <c r="E23" s="40" t="s">
        <v>282</v>
      </c>
      <c r="F23" s="48" t="s">
        <v>273</v>
      </c>
      <c r="G23" s="49" t="s">
        <v>543</v>
      </c>
      <c r="H23" s="50" t="s">
        <v>544</v>
      </c>
      <c r="I23" s="51"/>
      <c r="J23" s="52"/>
      <c r="K23" s="52"/>
      <c r="L23" s="52"/>
      <c r="M23" s="52"/>
      <c r="N23" s="96"/>
      <c r="O23" s="90"/>
      <c r="P23" s="111"/>
      <c r="Q23" s="52"/>
      <c r="R23" s="52"/>
      <c r="S23" s="47"/>
      <c r="U23" s="41"/>
      <c r="V23" s="102"/>
    </row>
    <row r="24" spans="1:22" ht="45">
      <c r="A24" s="85">
        <v>24</v>
      </c>
      <c r="B24" s="47" t="s">
        <v>210</v>
      </c>
      <c r="C24" s="100" t="s">
        <v>263</v>
      </c>
      <c r="D24" s="40" t="s">
        <v>219</v>
      </c>
      <c r="E24" s="40" t="s">
        <v>248</v>
      </c>
      <c r="F24" s="48" t="s">
        <v>274</v>
      </c>
      <c r="G24" s="49" t="s">
        <v>31</v>
      </c>
      <c r="H24" s="50" t="s">
        <v>32</v>
      </c>
      <c r="I24" s="51"/>
      <c r="J24" s="52"/>
      <c r="K24" s="52"/>
      <c r="L24" s="52"/>
      <c r="M24" s="52"/>
      <c r="N24" s="96"/>
      <c r="O24" s="90"/>
      <c r="P24" s="111"/>
      <c r="Q24" s="52"/>
      <c r="R24" s="52"/>
      <c r="S24" s="47"/>
      <c r="V24" s="102"/>
    </row>
    <row r="25" spans="1:22" ht="67.5">
      <c r="A25" s="85">
        <v>25</v>
      </c>
      <c r="B25" s="47" t="s">
        <v>259</v>
      </c>
      <c r="C25" s="55" t="s">
        <v>218</v>
      </c>
      <c r="D25" s="40" t="s">
        <v>219</v>
      </c>
      <c r="E25" s="40" t="s">
        <v>220</v>
      </c>
      <c r="F25" s="48" t="s">
        <v>273</v>
      </c>
      <c r="G25" s="49" t="s">
        <v>464</v>
      </c>
      <c r="H25" s="50" t="s">
        <v>465</v>
      </c>
      <c r="I25" s="51"/>
      <c r="J25" s="52"/>
      <c r="K25" s="52"/>
      <c r="L25" s="52"/>
      <c r="M25" s="52"/>
      <c r="N25" s="96"/>
      <c r="O25" s="90"/>
      <c r="P25" s="111"/>
      <c r="Q25" s="52"/>
      <c r="R25" s="52"/>
      <c r="S25" s="47"/>
      <c r="V25" s="102"/>
    </row>
    <row r="26" spans="1:22" ht="67.5">
      <c r="A26" s="85">
        <v>26</v>
      </c>
      <c r="B26" s="47" t="s">
        <v>259</v>
      </c>
      <c r="C26" s="55" t="s">
        <v>218</v>
      </c>
      <c r="D26" s="40" t="s">
        <v>219</v>
      </c>
      <c r="E26" s="40" t="s">
        <v>466</v>
      </c>
      <c r="F26" s="48" t="s">
        <v>273</v>
      </c>
      <c r="G26" s="49" t="s">
        <v>464</v>
      </c>
      <c r="H26" s="50" t="s">
        <v>467</v>
      </c>
      <c r="I26" s="51"/>
      <c r="J26" s="52"/>
      <c r="K26" s="52"/>
      <c r="L26" s="52"/>
      <c r="M26" s="52"/>
      <c r="N26" s="96"/>
      <c r="O26" s="90"/>
      <c r="P26" s="111"/>
      <c r="Q26" s="52"/>
      <c r="R26" s="52"/>
      <c r="S26" s="47"/>
      <c r="V26" s="102"/>
    </row>
    <row r="27" spans="1:22" ht="135">
      <c r="A27" s="85">
        <v>27</v>
      </c>
      <c r="B27" s="47" t="s">
        <v>71</v>
      </c>
      <c r="C27" s="55" t="s">
        <v>218</v>
      </c>
      <c r="D27" s="115" t="s">
        <v>219</v>
      </c>
      <c r="E27" s="115" t="s">
        <v>466</v>
      </c>
      <c r="F27" s="48" t="s">
        <v>63</v>
      </c>
      <c r="G27" s="49" t="s">
        <v>2</v>
      </c>
      <c r="H27" s="50" t="s">
        <v>3</v>
      </c>
      <c r="I27" s="51"/>
      <c r="J27" s="52"/>
      <c r="K27" s="52"/>
      <c r="L27" s="52"/>
      <c r="M27" s="52"/>
      <c r="N27" s="96"/>
      <c r="O27" s="90"/>
      <c r="P27" s="111"/>
      <c r="Q27" s="52"/>
      <c r="R27" s="52"/>
      <c r="S27" s="47"/>
      <c r="V27" s="102"/>
    </row>
    <row r="28" spans="1:22" ht="45">
      <c r="A28" s="85">
        <v>28</v>
      </c>
      <c r="B28" s="47" t="s">
        <v>265</v>
      </c>
      <c r="C28" s="55" t="s">
        <v>218</v>
      </c>
      <c r="D28" s="40" t="s">
        <v>219</v>
      </c>
      <c r="E28" s="40" t="s">
        <v>256</v>
      </c>
      <c r="F28" s="48" t="s">
        <v>63</v>
      </c>
      <c r="G28" s="49" t="s">
        <v>166</v>
      </c>
      <c r="H28" s="50" t="s">
        <v>167</v>
      </c>
      <c r="I28" s="51"/>
      <c r="J28" s="52"/>
      <c r="K28" s="52"/>
      <c r="L28" s="52"/>
      <c r="M28" s="52"/>
      <c r="N28" s="96"/>
      <c r="O28" s="90"/>
      <c r="P28" s="111"/>
      <c r="Q28" s="52"/>
      <c r="R28" s="52"/>
      <c r="S28" s="47"/>
      <c r="V28" s="102"/>
    </row>
    <row r="29" spans="1:22" ht="67.5">
      <c r="A29" s="85">
        <v>29</v>
      </c>
      <c r="B29" s="47" t="s">
        <v>259</v>
      </c>
      <c r="C29" s="55" t="s">
        <v>266</v>
      </c>
      <c r="D29" s="40" t="s">
        <v>219</v>
      </c>
      <c r="E29" s="40" t="s">
        <v>207</v>
      </c>
      <c r="F29" s="48" t="s">
        <v>273</v>
      </c>
      <c r="G29" s="49" t="s">
        <v>464</v>
      </c>
      <c r="H29" s="50" t="s">
        <v>468</v>
      </c>
      <c r="I29" s="51"/>
      <c r="J29" s="52"/>
      <c r="K29" s="52"/>
      <c r="L29" s="52"/>
      <c r="M29" s="52"/>
      <c r="N29" s="96"/>
      <c r="O29" s="90"/>
      <c r="P29" s="52"/>
      <c r="Q29" s="52"/>
      <c r="R29" s="52"/>
      <c r="S29" s="47"/>
      <c r="U29" s="41"/>
      <c r="V29" s="102"/>
    </row>
    <row r="30" spans="1:22" ht="22.5">
      <c r="A30" s="85">
        <v>30</v>
      </c>
      <c r="B30" s="47" t="s">
        <v>210</v>
      </c>
      <c r="C30" s="55" t="s">
        <v>218</v>
      </c>
      <c r="D30" s="40" t="s">
        <v>219</v>
      </c>
      <c r="E30" s="40" t="s">
        <v>244</v>
      </c>
      <c r="F30" s="48" t="s">
        <v>274</v>
      </c>
      <c r="G30" s="49" t="s">
        <v>33</v>
      </c>
      <c r="H30" s="50" t="s">
        <v>34</v>
      </c>
      <c r="I30" s="51"/>
      <c r="J30" s="52"/>
      <c r="K30" s="52"/>
      <c r="L30" s="52"/>
      <c r="M30" s="52"/>
      <c r="N30" s="96"/>
      <c r="O30" s="90"/>
      <c r="P30" s="52"/>
      <c r="Q30" s="52"/>
      <c r="R30" s="52"/>
      <c r="S30" s="47"/>
      <c r="V30" s="102"/>
    </row>
    <row r="31" spans="1:22" ht="78.75">
      <c r="A31" s="85">
        <v>31</v>
      </c>
      <c r="B31" s="47" t="s">
        <v>85</v>
      </c>
      <c r="C31" s="55" t="s">
        <v>267</v>
      </c>
      <c r="D31" s="40" t="s">
        <v>219</v>
      </c>
      <c r="E31" s="40" t="s">
        <v>221</v>
      </c>
      <c r="F31" s="48" t="s">
        <v>274</v>
      </c>
      <c r="G31" s="49" t="s">
        <v>94</v>
      </c>
      <c r="H31" s="50" t="s">
        <v>95</v>
      </c>
      <c r="I31" s="51"/>
      <c r="J31" s="52"/>
      <c r="K31" s="52"/>
      <c r="L31" s="52"/>
      <c r="M31" s="52"/>
      <c r="N31" s="96"/>
      <c r="O31" s="90"/>
      <c r="P31" s="52"/>
      <c r="Q31" s="52"/>
      <c r="R31" s="52"/>
      <c r="S31" s="47"/>
      <c r="U31" s="41"/>
      <c r="V31" s="102"/>
    </row>
    <row r="32" spans="1:22" ht="33.75">
      <c r="A32" s="85">
        <v>32</v>
      </c>
      <c r="B32" s="47" t="s">
        <v>265</v>
      </c>
      <c r="C32" s="55" t="s">
        <v>267</v>
      </c>
      <c r="D32" s="115" t="s">
        <v>219</v>
      </c>
      <c r="E32" s="40" t="s">
        <v>221</v>
      </c>
      <c r="F32" s="48" t="s">
        <v>273</v>
      </c>
      <c r="G32" s="49" t="s">
        <v>168</v>
      </c>
      <c r="H32" s="50" t="s">
        <v>169</v>
      </c>
      <c r="I32" s="51"/>
      <c r="J32" s="52"/>
      <c r="K32" s="52"/>
      <c r="L32" s="52"/>
      <c r="M32" s="52"/>
      <c r="N32" s="96"/>
      <c r="O32" s="90"/>
      <c r="P32" s="111"/>
      <c r="Q32" s="52"/>
      <c r="R32" s="52"/>
      <c r="S32" s="47"/>
      <c r="V32" s="102"/>
    </row>
    <row r="33" spans="1:22" ht="78.75">
      <c r="A33" s="85">
        <v>33</v>
      </c>
      <c r="B33" s="47" t="s">
        <v>265</v>
      </c>
      <c r="C33" s="55" t="s">
        <v>280</v>
      </c>
      <c r="D33" s="115" t="s">
        <v>281</v>
      </c>
      <c r="E33" s="115" t="s">
        <v>282</v>
      </c>
      <c r="F33" s="48" t="s">
        <v>273</v>
      </c>
      <c r="G33" s="49" t="s">
        <v>423</v>
      </c>
      <c r="H33" s="50" t="s">
        <v>170</v>
      </c>
      <c r="I33" s="51"/>
      <c r="J33" s="52"/>
      <c r="K33" s="52"/>
      <c r="L33" s="52"/>
      <c r="M33" s="52"/>
      <c r="N33" s="96"/>
      <c r="O33" s="90"/>
      <c r="P33" s="111"/>
      <c r="Q33" s="52"/>
      <c r="R33" s="52"/>
      <c r="S33" s="47"/>
      <c r="V33" s="102"/>
    </row>
    <row r="34" spans="1:22" ht="22.5">
      <c r="A34" s="85">
        <v>34</v>
      </c>
      <c r="B34" s="47" t="s">
        <v>246</v>
      </c>
      <c r="C34" s="55" t="s">
        <v>280</v>
      </c>
      <c r="D34" s="40" t="s">
        <v>281</v>
      </c>
      <c r="E34" s="40" t="s">
        <v>270</v>
      </c>
      <c r="F34" s="48" t="s">
        <v>273</v>
      </c>
      <c r="G34" s="49" t="s">
        <v>149</v>
      </c>
      <c r="H34" s="50" t="s">
        <v>150</v>
      </c>
      <c r="I34" s="51"/>
      <c r="J34" s="52"/>
      <c r="K34" s="52"/>
      <c r="L34" s="52"/>
      <c r="M34" s="52"/>
      <c r="N34" s="96"/>
      <c r="O34" s="90"/>
      <c r="P34" s="52"/>
      <c r="Q34" s="52"/>
      <c r="R34" s="52"/>
      <c r="S34" s="47"/>
      <c r="V34" s="102"/>
    </row>
    <row r="35" spans="1:22" ht="112.5">
      <c r="A35" s="85">
        <v>35</v>
      </c>
      <c r="B35" s="47" t="s">
        <v>85</v>
      </c>
      <c r="C35" s="55" t="s">
        <v>280</v>
      </c>
      <c r="D35" s="40" t="s">
        <v>281</v>
      </c>
      <c r="E35" s="40" t="s">
        <v>205</v>
      </c>
      <c r="F35" s="48" t="s">
        <v>274</v>
      </c>
      <c r="G35" s="49" t="s">
        <v>96</v>
      </c>
      <c r="H35" s="50" t="s">
        <v>97</v>
      </c>
      <c r="I35" s="51"/>
      <c r="J35" s="52"/>
      <c r="K35" s="52"/>
      <c r="L35" s="52"/>
      <c r="M35" s="52"/>
      <c r="N35" s="96"/>
      <c r="O35" s="90"/>
      <c r="P35" s="111"/>
      <c r="Q35" s="52"/>
      <c r="R35" s="52"/>
      <c r="S35" s="47"/>
      <c r="V35" s="102"/>
    </row>
    <row r="36" spans="1:22" ht="45">
      <c r="A36" s="85">
        <v>36</v>
      </c>
      <c r="B36" s="47" t="s">
        <v>529</v>
      </c>
      <c r="C36" s="55" t="s">
        <v>280</v>
      </c>
      <c r="D36" s="40" t="s">
        <v>281</v>
      </c>
      <c r="E36" s="40" t="s">
        <v>205</v>
      </c>
      <c r="F36" s="48" t="s">
        <v>285</v>
      </c>
      <c r="G36" s="49" t="s">
        <v>530</v>
      </c>
      <c r="H36" s="50" t="s">
        <v>531</v>
      </c>
      <c r="I36" s="51"/>
      <c r="J36" s="52"/>
      <c r="K36" s="52"/>
      <c r="L36" s="52"/>
      <c r="M36" s="52"/>
      <c r="N36" s="96"/>
      <c r="O36" s="90"/>
      <c r="P36" s="52"/>
      <c r="Q36" s="52"/>
      <c r="R36" s="52"/>
      <c r="S36" s="47"/>
      <c r="V36" s="102"/>
    </row>
    <row r="37" spans="1:22" ht="45">
      <c r="A37" s="85">
        <v>37</v>
      </c>
      <c r="B37" s="47" t="s">
        <v>265</v>
      </c>
      <c r="C37" s="55" t="s">
        <v>280</v>
      </c>
      <c r="D37" s="115" t="s">
        <v>281</v>
      </c>
      <c r="E37" s="115" t="s">
        <v>216</v>
      </c>
      <c r="F37" s="48" t="s">
        <v>63</v>
      </c>
      <c r="G37" s="49" t="s">
        <v>171</v>
      </c>
      <c r="H37" s="50" t="s">
        <v>167</v>
      </c>
      <c r="I37" s="51"/>
      <c r="J37" s="52"/>
      <c r="K37" s="52"/>
      <c r="L37" s="52"/>
      <c r="M37" s="52"/>
      <c r="N37" s="96"/>
      <c r="O37" s="90"/>
      <c r="P37" s="52"/>
      <c r="Q37" s="52"/>
      <c r="R37" s="52"/>
      <c r="S37" s="47"/>
      <c r="V37" s="102"/>
    </row>
    <row r="38" spans="1:22" ht="67.5">
      <c r="A38" s="85">
        <v>38</v>
      </c>
      <c r="B38" s="47" t="s">
        <v>259</v>
      </c>
      <c r="C38" s="55" t="s">
        <v>202</v>
      </c>
      <c r="D38" s="40" t="s">
        <v>281</v>
      </c>
      <c r="E38" s="40" t="s">
        <v>190</v>
      </c>
      <c r="F38" s="48" t="s">
        <v>273</v>
      </c>
      <c r="G38" s="49" t="s">
        <v>464</v>
      </c>
      <c r="H38" s="50" t="s">
        <v>467</v>
      </c>
      <c r="I38" s="51"/>
      <c r="J38" s="52"/>
      <c r="K38" s="52"/>
      <c r="L38" s="52"/>
      <c r="M38" s="52"/>
      <c r="N38" s="96"/>
      <c r="O38" s="90"/>
      <c r="P38" s="52"/>
      <c r="Q38" s="52"/>
      <c r="R38" s="52"/>
      <c r="S38" s="47"/>
      <c r="V38" s="102"/>
    </row>
    <row r="39" spans="1:22" ht="45">
      <c r="A39" s="85">
        <v>39</v>
      </c>
      <c r="B39" s="47" t="s">
        <v>265</v>
      </c>
      <c r="C39" s="55" t="s">
        <v>280</v>
      </c>
      <c r="D39" s="40" t="s">
        <v>281</v>
      </c>
      <c r="E39" s="40" t="s">
        <v>254</v>
      </c>
      <c r="F39" s="48" t="s">
        <v>63</v>
      </c>
      <c r="G39" s="49" t="s">
        <v>171</v>
      </c>
      <c r="H39" s="50" t="s">
        <v>167</v>
      </c>
      <c r="I39" s="51"/>
      <c r="J39" s="52"/>
      <c r="K39" s="52"/>
      <c r="L39" s="52"/>
      <c r="M39" s="52"/>
      <c r="N39" s="96"/>
      <c r="O39" s="90"/>
      <c r="P39" s="52"/>
      <c r="Q39" s="52"/>
      <c r="R39" s="52"/>
      <c r="S39" s="47"/>
      <c r="V39" s="102"/>
    </row>
    <row r="40" spans="1:22" ht="101.25">
      <c r="A40" s="85">
        <v>40</v>
      </c>
      <c r="B40" s="47" t="s">
        <v>210</v>
      </c>
      <c r="C40" s="55" t="s">
        <v>280</v>
      </c>
      <c r="D40" s="40" t="s">
        <v>281</v>
      </c>
      <c r="E40" s="40" t="s">
        <v>220</v>
      </c>
      <c r="F40" s="48" t="s">
        <v>285</v>
      </c>
      <c r="G40" s="49" t="s">
        <v>427</v>
      </c>
      <c r="H40" s="50" t="s">
        <v>35</v>
      </c>
      <c r="I40" s="51"/>
      <c r="J40" s="52"/>
      <c r="K40" s="52"/>
      <c r="L40" s="52"/>
      <c r="M40" s="52"/>
      <c r="N40" s="96"/>
      <c r="O40" s="90"/>
      <c r="P40" s="52"/>
      <c r="Q40" s="52"/>
      <c r="R40" s="52"/>
      <c r="S40" s="47"/>
      <c r="U40" s="41"/>
      <c r="V40" s="102"/>
    </row>
    <row r="41" spans="1:22" ht="112.5">
      <c r="A41" s="85">
        <v>41</v>
      </c>
      <c r="B41" s="47" t="s">
        <v>265</v>
      </c>
      <c r="C41" s="55" t="s">
        <v>261</v>
      </c>
      <c r="D41" s="40" t="s">
        <v>281</v>
      </c>
      <c r="E41" s="40" t="s">
        <v>129</v>
      </c>
      <c r="F41" s="48" t="s">
        <v>273</v>
      </c>
      <c r="G41" s="49" t="s">
        <v>456</v>
      </c>
      <c r="H41" s="50" t="s">
        <v>457</v>
      </c>
      <c r="I41" s="51"/>
      <c r="J41" s="52"/>
      <c r="K41" s="52"/>
      <c r="L41" s="52"/>
      <c r="M41" s="52"/>
      <c r="N41" s="96"/>
      <c r="O41" s="90"/>
      <c r="P41" s="52"/>
      <c r="Q41" s="52"/>
      <c r="R41" s="52"/>
      <c r="S41" s="47"/>
      <c r="U41" s="41"/>
      <c r="V41" s="102"/>
    </row>
    <row r="42" spans="1:22" ht="45">
      <c r="A42" s="85">
        <v>42</v>
      </c>
      <c r="B42" s="47" t="s">
        <v>265</v>
      </c>
      <c r="C42" s="55" t="s">
        <v>261</v>
      </c>
      <c r="D42" s="115" t="s">
        <v>281</v>
      </c>
      <c r="E42" s="115" t="s">
        <v>262</v>
      </c>
      <c r="F42" s="48" t="s">
        <v>273</v>
      </c>
      <c r="G42" s="49" t="s">
        <v>172</v>
      </c>
      <c r="H42" s="50" t="s">
        <v>173</v>
      </c>
      <c r="I42" s="51"/>
      <c r="J42" s="52"/>
      <c r="K42" s="52"/>
      <c r="L42" s="52"/>
      <c r="M42" s="52"/>
      <c r="N42" s="96"/>
      <c r="O42" s="90"/>
      <c r="P42" s="111"/>
      <c r="Q42" s="52"/>
      <c r="R42" s="52"/>
      <c r="S42" s="47"/>
      <c r="V42" s="102"/>
    </row>
    <row r="43" spans="1:22" ht="12.75">
      <c r="A43" s="85">
        <v>43</v>
      </c>
      <c r="B43" s="47" t="s">
        <v>535</v>
      </c>
      <c r="C43" s="55" t="s">
        <v>98</v>
      </c>
      <c r="D43" s="40" t="s">
        <v>64</v>
      </c>
      <c r="E43" s="40" t="s">
        <v>216</v>
      </c>
      <c r="F43" s="48" t="s">
        <v>274</v>
      </c>
      <c r="G43" s="49" t="s">
        <v>563</v>
      </c>
      <c r="H43" s="50"/>
      <c r="I43" s="51"/>
      <c r="J43" s="52"/>
      <c r="K43" s="52"/>
      <c r="L43" s="52"/>
      <c r="M43" s="52"/>
      <c r="N43" s="96"/>
      <c r="O43" s="90"/>
      <c r="P43" s="111"/>
      <c r="Q43" s="52"/>
      <c r="R43" s="52"/>
      <c r="S43" s="47"/>
      <c r="V43" s="102"/>
    </row>
    <row r="44" spans="1:22" ht="33.75">
      <c r="A44" s="85">
        <v>44</v>
      </c>
      <c r="B44" s="47" t="s">
        <v>85</v>
      </c>
      <c r="C44" s="100" t="s">
        <v>98</v>
      </c>
      <c r="D44" s="40" t="s">
        <v>64</v>
      </c>
      <c r="E44" s="40" t="s">
        <v>190</v>
      </c>
      <c r="F44" s="48" t="s">
        <v>274</v>
      </c>
      <c r="G44" s="49" t="s">
        <v>99</v>
      </c>
      <c r="H44" s="50" t="s">
        <v>100</v>
      </c>
      <c r="I44" s="51"/>
      <c r="J44" s="52"/>
      <c r="K44" s="52"/>
      <c r="L44" s="52"/>
      <c r="M44" s="52"/>
      <c r="N44" s="96"/>
      <c r="O44" s="90"/>
      <c r="P44" s="111"/>
      <c r="Q44" s="52"/>
      <c r="R44" s="52"/>
      <c r="S44" s="47"/>
      <c r="U44" s="41"/>
      <c r="V44" s="102"/>
    </row>
    <row r="45" spans="1:22" ht="33.75">
      <c r="A45" s="85">
        <v>45</v>
      </c>
      <c r="B45" s="47" t="s">
        <v>265</v>
      </c>
      <c r="C45" s="55" t="s">
        <v>98</v>
      </c>
      <c r="D45" s="40" t="s">
        <v>64</v>
      </c>
      <c r="E45" s="40" t="s">
        <v>190</v>
      </c>
      <c r="F45" s="48" t="s">
        <v>273</v>
      </c>
      <c r="G45" s="49" t="s">
        <v>174</v>
      </c>
      <c r="H45" s="50" t="s">
        <v>175</v>
      </c>
      <c r="I45" s="51"/>
      <c r="J45" s="52"/>
      <c r="K45" s="52"/>
      <c r="L45" s="52"/>
      <c r="M45" s="52"/>
      <c r="N45" s="96"/>
      <c r="O45" s="90"/>
      <c r="P45" s="111"/>
      <c r="Q45" s="52"/>
      <c r="R45" s="52"/>
      <c r="S45" s="47"/>
      <c r="U45" s="41"/>
      <c r="V45" s="102"/>
    </row>
    <row r="46" spans="1:22" ht="157.5">
      <c r="A46" s="85">
        <v>46</v>
      </c>
      <c r="B46" s="47" t="s">
        <v>535</v>
      </c>
      <c r="C46" s="55" t="s">
        <v>98</v>
      </c>
      <c r="D46" s="40" t="s">
        <v>64</v>
      </c>
      <c r="E46" s="40" t="s">
        <v>241</v>
      </c>
      <c r="F46" s="48" t="s">
        <v>63</v>
      </c>
      <c r="G46" s="49" t="s">
        <v>564</v>
      </c>
      <c r="H46" s="50" t="s">
        <v>546</v>
      </c>
      <c r="I46" s="51"/>
      <c r="J46" s="52"/>
      <c r="K46" s="52"/>
      <c r="L46" s="52"/>
      <c r="M46" s="52"/>
      <c r="N46" s="96"/>
      <c r="O46" s="90"/>
      <c r="P46" s="111"/>
      <c r="Q46" s="52"/>
      <c r="R46" s="52"/>
      <c r="S46" s="47"/>
      <c r="V46" s="102"/>
    </row>
    <row r="47" spans="1:22" ht="22.5">
      <c r="A47" s="85">
        <v>47</v>
      </c>
      <c r="B47" s="47" t="s">
        <v>259</v>
      </c>
      <c r="C47" s="55" t="s">
        <v>98</v>
      </c>
      <c r="D47" s="40" t="s">
        <v>64</v>
      </c>
      <c r="E47" s="40" t="s">
        <v>220</v>
      </c>
      <c r="F47" s="48" t="s">
        <v>274</v>
      </c>
      <c r="G47" s="49" t="s">
        <v>469</v>
      </c>
      <c r="H47" s="50" t="s">
        <v>260</v>
      </c>
      <c r="I47" s="51"/>
      <c r="J47" s="52"/>
      <c r="K47" s="52"/>
      <c r="L47" s="52"/>
      <c r="M47" s="52"/>
      <c r="N47" s="96"/>
      <c r="O47" s="90"/>
      <c r="P47" s="111"/>
      <c r="Q47" s="52"/>
      <c r="R47" s="52"/>
      <c r="S47" s="47"/>
      <c r="U47" s="41"/>
      <c r="V47" s="102"/>
    </row>
    <row r="48" spans="1:20" ht="22.5">
      <c r="A48" s="85">
        <v>48</v>
      </c>
      <c r="B48" s="47" t="s">
        <v>535</v>
      </c>
      <c r="C48" s="55" t="s">
        <v>70</v>
      </c>
      <c r="D48" s="40" t="s">
        <v>64</v>
      </c>
      <c r="E48" s="40" t="s">
        <v>243</v>
      </c>
      <c r="F48" s="48" t="s">
        <v>63</v>
      </c>
      <c r="G48" s="49" t="s">
        <v>550</v>
      </c>
      <c r="H48" s="50" t="s">
        <v>551</v>
      </c>
      <c r="I48" s="51"/>
      <c r="J48" s="52"/>
      <c r="K48" s="52"/>
      <c r="L48" s="52"/>
      <c r="M48" s="52"/>
      <c r="N48" s="96"/>
      <c r="O48" s="90"/>
      <c r="P48" s="52"/>
      <c r="Q48" s="52"/>
      <c r="R48" s="52"/>
      <c r="S48" s="47"/>
      <c r="T48" s="102"/>
    </row>
    <row r="49" spans="1:21" ht="22.5">
      <c r="A49" s="85">
        <v>49</v>
      </c>
      <c r="B49" s="47" t="s">
        <v>210</v>
      </c>
      <c r="C49" s="55" t="s">
        <v>98</v>
      </c>
      <c r="D49" s="40" t="s">
        <v>64</v>
      </c>
      <c r="E49" s="40" t="s">
        <v>234</v>
      </c>
      <c r="F49" s="48" t="s">
        <v>274</v>
      </c>
      <c r="G49" s="49" t="s">
        <v>36</v>
      </c>
      <c r="H49" s="50" t="s">
        <v>37</v>
      </c>
      <c r="I49" s="51"/>
      <c r="J49" s="52"/>
      <c r="K49" s="52"/>
      <c r="L49" s="52"/>
      <c r="M49" s="52"/>
      <c r="N49" s="96"/>
      <c r="O49" s="90"/>
      <c r="P49" s="111"/>
      <c r="Q49" s="52"/>
      <c r="R49" s="52"/>
      <c r="S49" s="47"/>
      <c r="T49" s="102"/>
      <c r="U49" s="41"/>
    </row>
    <row r="50" spans="1:22" ht="90">
      <c r="A50" s="85">
        <v>50</v>
      </c>
      <c r="B50" s="47" t="s">
        <v>228</v>
      </c>
      <c r="C50" s="55" t="s">
        <v>272</v>
      </c>
      <c r="D50" s="40" t="s">
        <v>64</v>
      </c>
      <c r="E50" s="40" t="s">
        <v>227</v>
      </c>
      <c r="F50" s="48" t="s">
        <v>63</v>
      </c>
      <c r="G50" s="49" t="s">
        <v>136</v>
      </c>
      <c r="H50" s="50" t="s">
        <v>137</v>
      </c>
      <c r="I50" s="51"/>
      <c r="J50" s="52"/>
      <c r="K50" s="52"/>
      <c r="L50" s="52"/>
      <c r="M50" s="52"/>
      <c r="N50" s="96"/>
      <c r="O50" s="90"/>
      <c r="P50" s="111"/>
      <c r="Q50" s="52"/>
      <c r="R50" s="52"/>
      <c r="S50" s="47"/>
      <c r="V50" s="102"/>
    </row>
    <row r="51" spans="1:22" ht="90">
      <c r="A51" s="85">
        <v>51</v>
      </c>
      <c r="B51" s="47" t="s">
        <v>209</v>
      </c>
      <c r="C51" s="55" t="s">
        <v>272</v>
      </c>
      <c r="D51" s="40" t="s">
        <v>64</v>
      </c>
      <c r="E51" s="40" t="s">
        <v>227</v>
      </c>
      <c r="F51" s="48" t="s">
        <v>63</v>
      </c>
      <c r="G51" s="49" t="s">
        <v>136</v>
      </c>
      <c r="H51" s="50" t="s">
        <v>137</v>
      </c>
      <c r="I51" s="51"/>
      <c r="J51" s="52"/>
      <c r="K51" s="52"/>
      <c r="L51" s="52"/>
      <c r="M51" s="52"/>
      <c r="N51" s="96"/>
      <c r="O51" s="90"/>
      <c r="P51" s="52"/>
      <c r="Q51" s="52"/>
      <c r="R51" s="52"/>
      <c r="S51" s="47"/>
      <c r="T51" s="102"/>
      <c r="V51" s="102"/>
    </row>
    <row r="52" spans="1:21" ht="78.75">
      <c r="A52" s="85">
        <v>52</v>
      </c>
      <c r="B52" s="47" t="s">
        <v>519</v>
      </c>
      <c r="C52" s="55" t="s">
        <v>272</v>
      </c>
      <c r="D52" s="40" t="s">
        <v>282</v>
      </c>
      <c r="E52" s="40" t="s">
        <v>278</v>
      </c>
      <c r="F52" s="48" t="s">
        <v>63</v>
      </c>
      <c r="G52" s="49" t="s">
        <v>520</v>
      </c>
      <c r="H52" s="50" t="s">
        <v>521</v>
      </c>
      <c r="I52" s="51"/>
      <c r="J52" s="52"/>
      <c r="K52" s="52"/>
      <c r="L52" s="52"/>
      <c r="M52" s="52"/>
      <c r="N52" s="96"/>
      <c r="O52" s="90"/>
      <c r="P52" s="111"/>
      <c r="Q52" s="52"/>
      <c r="R52" s="52"/>
      <c r="S52" s="47"/>
      <c r="T52" s="102"/>
      <c r="U52" s="41"/>
    </row>
    <row r="53" spans="1:22" ht="22.5">
      <c r="A53" s="85">
        <v>53</v>
      </c>
      <c r="B53" s="47" t="s">
        <v>259</v>
      </c>
      <c r="C53" s="55" t="s">
        <v>272</v>
      </c>
      <c r="D53" s="40" t="s">
        <v>282</v>
      </c>
      <c r="E53" s="40" t="s">
        <v>219</v>
      </c>
      <c r="F53" s="48" t="s">
        <v>274</v>
      </c>
      <c r="G53" s="49" t="s">
        <v>470</v>
      </c>
      <c r="H53" s="50" t="s">
        <v>260</v>
      </c>
      <c r="I53" s="51"/>
      <c r="J53" s="52"/>
      <c r="K53" s="52"/>
      <c r="L53" s="52"/>
      <c r="M53" s="52"/>
      <c r="N53" s="96"/>
      <c r="O53" s="90"/>
      <c r="P53" s="111"/>
      <c r="Q53" s="52"/>
      <c r="R53" s="52"/>
      <c r="S53" s="47"/>
      <c r="U53" s="41"/>
      <c r="V53" s="102"/>
    </row>
    <row r="54" spans="1:22" ht="45">
      <c r="A54" s="85">
        <v>54</v>
      </c>
      <c r="B54" s="47" t="s">
        <v>529</v>
      </c>
      <c r="C54" s="55" t="s">
        <v>272</v>
      </c>
      <c r="D54" s="40" t="s">
        <v>282</v>
      </c>
      <c r="E54" s="40" t="s">
        <v>219</v>
      </c>
      <c r="F54" s="48" t="s">
        <v>63</v>
      </c>
      <c r="G54" s="49" t="s">
        <v>532</v>
      </c>
      <c r="H54" s="50" t="s">
        <v>533</v>
      </c>
      <c r="I54" s="51"/>
      <c r="J54" s="52"/>
      <c r="K54" s="52"/>
      <c r="L54" s="52"/>
      <c r="M54" s="52"/>
      <c r="N54" s="96"/>
      <c r="O54" s="90"/>
      <c r="P54" s="111"/>
      <c r="Q54" s="52"/>
      <c r="R54" s="52"/>
      <c r="S54" s="47"/>
      <c r="U54" s="41"/>
      <c r="V54" s="102"/>
    </row>
    <row r="55" spans="1:22" ht="90">
      <c r="A55" s="85">
        <v>55</v>
      </c>
      <c r="B55" s="47" t="s">
        <v>535</v>
      </c>
      <c r="C55" s="55" t="s">
        <v>272</v>
      </c>
      <c r="D55" s="40" t="s">
        <v>282</v>
      </c>
      <c r="E55" s="40" t="s">
        <v>219</v>
      </c>
      <c r="F55" s="48" t="s">
        <v>63</v>
      </c>
      <c r="G55" s="49" t="s">
        <v>565</v>
      </c>
      <c r="H55" s="50" t="s">
        <v>566</v>
      </c>
      <c r="I55" s="51"/>
      <c r="J55" s="52"/>
      <c r="K55" s="52"/>
      <c r="L55" s="52"/>
      <c r="M55" s="52"/>
      <c r="N55" s="96"/>
      <c r="O55" s="90"/>
      <c r="P55" s="111"/>
      <c r="Q55" s="52"/>
      <c r="R55" s="52"/>
      <c r="S55" s="47"/>
      <c r="U55" s="41"/>
      <c r="V55" s="102"/>
    </row>
    <row r="56" spans="1:22" ht="33.75">
      <c r="A56" s="85">
        <v>56</v>
      </c>
      <c r="B56" s="47" t="s">
        <v>265</v>
      </c>
      <c r="C56" s="55" t="s">
        <v>272</v>
      </c>
      <c r="D56" s="40" t="s">
        <v>282</v>
      </c>
      <c r="E56" s="40" t="s">
        <v>281</v>
      </c>
      <c r="F56" s="48" t="s">
        <v>273</v>
      </c>
      <c r="G56" s="49" t="s">
        <v>176</v>
      </c>
      <c r="H56" s="50" t="s">
        <v>177</v>
      </c>
      <c r="I56" s="51"/>
      <c r="J56" s="52"/>
      <c r="K56" s="52"/>
      <c r="L56" s="52"/>
      <c r="M56" s="52"/>
      <c r="N56" s="96"/>
      <c r="O56" s="90"/>
      <c r="P56" s="52"/>
      <c r="Q56" s="52"/>
      <c r="R56" s="52"/>
      <c r="S56" s="47"/>
      <c r="V56" s="102"/>
    </row>
    <row r="57" spans="1:22" ht="45">
      <c r="A57" s="85">
        <v>57</v>
      </c>
      <c r="B57" s="47" t="s">
        <v>259</v>
      </c>
      <c r="C57" s="55" t="s">
        <v>272</v>
      </c>
      <c r="D57" s="115" t="s">
        <v>282</v>
      </c>
      <c r="E57" s="115" t="s">
        <v>64</v>
      </c>
      <c r="F57" s="48" t="s">
        <v>274</v>
      </c>
      <c r="G57" s="49" t="s">
        <v>471</v>
      </c>
      <c r="H57" s="50" t="s">
        <v>260</v>
      </c>
      <c r="I57" s="51"/>
      <c r="J57" s="52"/>
      <c r="K57" s="52"/>
      <c r="L57" s="52"/>
      <c r="M57" s="52"/>
      <c r="N57" s="96"/>
      <c r="O57" s="90"/>
      <c r="P57" s="111"/>
      <c r="Q57" s="52"/>
      <c r="R57" s="52"/>
      <c r="S57" s="47"/>
      <c r="U57" s="41"/>
      <c r="V57" s="102"/>
    </row>
    <row r="58" spans="1:21" ht="45">
      <c r="A58" s="85">
        <v>58</v>
      </c>
      <c r="B58" s="47" t="s">
        <v>85</v>
      </c>
      <c r="C58" s="55" t="s">
        <v>272</v>
      </c>
      <c r="D58" s="40" t="s">
        <v>282</v>
      </c>
      <c r="E58" s="40" t="s">
        <v>248</v>
      </c>
      <c r="F58" s="48" t="s">
        <v>274</v>
      </c>
      <c r="G58" s="49" t="s">
        <v>101</v>
      </c>
      <c r="H58" s="50" t="s">
        <v>102</v>
      </c>
      <c r="I58" s="51"/>
      <c r="J58" s="52"/>
      <c r="K58" s="52"/>
      <c r="L58" s="52"/>
      <c r="M58" s="52"/>
      <c r="N58" s="96"/>
      <c r="O58" s="90"/>
      <c r="P58" s="111"/>
      <c r="Q58" s="52"/>
      <c r="R58" s="52"/>
      <c r="S58" s="47"/>
      <c r="T58" s="102"/>
      <c r="U58" s="41"/>
    </row>
    <row r="59" spans="1:22" ht="67.5">
      <c r="A59" s="85">
        <v>59</v>
      </c>
      <c r="B59" s="47" t="s">
        <v>161</v>
      </c>
      <c r="C59" s="55" t="s">
        <v>264</v>
      </c>
      <c r="D59" s="40" t="s">
        <v>282</v>
      </c>
      <c r="E59" s="40" t="s">
        <v>225</v>
      </c>
      <c r="F59" s="48" t="s">
        <v>274</v>
      </c>
      <c r="G59" s="49" t="s">
        <v>162</v>
      </c>
      <c r="H59" s="50" t="s">
        <v>163</v>
      </c>
      <c r="I59" s="51"/>
      <c r="J59" s="52"/>
      <c r="K59" s="52"/>
      <c r="L59" s="52"/>
      <c r="M59" s="52"/>
      <c r="N59" s="96"/>
      <c r="O59" s="90"/>
      <c r="P59" s="111"/>
      <c r="Q59" s="52"/>
      <c r="R59" s="52"/>
      <c r="S59" s="47"/>
      <c r="T59" s="102"/>
      <c r="U59" s="41"/>
      <c r="V59" s="102"/>
    </row>
    <row r="60" spans="1:21" ht="67.5">
      <c r="A60" s="85">
        <v>60</v>
      </c>
      <c r="B60" s="47" t="s">
        <v>259</v>
      </c>
      <c r="C60" s="55" t="s">
        <v>264</v>
      </c>
      <c r="D60" s="40" t="s">
        <v>282</v>
      </c>
      <c r="E60" s="40" t="s">
        <v>220</v>
      </c>
      <c r="F60" s="48" t="s">
        <v>273</v>
      </c>
      <c r="G60" s="49" t="s">
        <v>464</v>
      </c>
      <c r="H60" s="50" t="s">
        <v>472</v>
      </c>
      <c r="I60" s="51"/>
      <c r="J60" s="52"/>
      <c r="K60" s="52"/>
      <c r="L60" s="52"/>
      <c r="M60" s="52"/>
      <c r="N60" s="96"/>
      <c r="O60" s="90"/>
      <c r="P60" s="111"/>
      <c r="Q60" s="52"/>
      <c r="R60" s="52"/>
      <c r="S60" s="47"/>
      <c r="T60" s="102"/>
      <c r="U60" s="41"/>
    </row>
    <row r="61" spans="1:21" ht="45">
      <c r="A61" s="85">
        <v>61</v>
      </c>
      <c r="B61" s="47" t="s">
        <v>535</v>
      </c>
      <c r="C61" s="100" t="s">
        <v>103</v>
      </c>
      <c r="D61" s="40" t="s">
        <v>270</v>
      </c>
      <c r="E61" s="40" t="s">
        <v>219</v>
      </c>
      <c r="F61" s="48" t="s">
        <v>273</v>
      </c>
      <c r="G61" s="49" t="s">
        <v>553</v>
      </c>
      <c r="H61" s="50" t="s">
        <v>546</v>
      </c>
      <c r="I61" s="51"/>
      <c r="J61" s="52"/>
      <c r="K61" s="52"/>
      <c r="L61" s="52"/>
      <c r="M61" s="52"/>
      <c r="N61" s="96"/>
      <c r="O61" s="90"/>
      <c r="P61" s="111"/>
      <c r="Q61" s="52"/>
      <c r="R61" s="52"/>
      <c r="S61" s="47"/>
      <c r="T61" s="102"/>
      <c r="U61" s="41"/>
    </row>
    <row r="62" spans="1:21" ht="78.75">
      <c r="A62" s="85">
        <v>62</v>
      </c>
      <c r="B62" s="47" t="s">
        <v>268</v>
      </c>
      <c r="C62" s="40" t="s">
        <v>103</v>
      </c>
      <c r="D62" s="121">
        <v>8</v>
      </c>
      <c r="E62" s="40" t="s">
        <v>219</v>
      </c>
      <c r="F62" s="48" t="s">
        <v>274</v>
      </c>
      <c r="G62" s="49" t="s">
        <v>567</v>
      </c>
      <c r="H62" s="50" t="s">
        <v>568</v>
      </c>
      <c r="I62" s="51"/>
      <c r="J62" s="52"/>
      <c r="K62" s="52"/>
      <c r="L62" s="52"/>
      <c r="M62" s="52"/>
      <c r="N62" s="96"/>
      <c r="O62" s="90"/>
      <c r="P62" s="111"/>
      <c r="Q62" s="52"/>
      <c r="R62" s="52"/>
      <c r="S62" s="47"/>
      <c r="T62" s="102"/>
      <c r="U62" s="41"/>
    </row>
    <row r="63" spans="1:22" ht="33.75">
      <c r="A63" s="85">
        <v>63</v>
      </c>
      <c r="B63" s="47" t="s">
        <v>210</v>
      </c>
      <c r="C63" s="55" t="s">
        <v>264</v>
      </c>
      <c r="D63" s="40" t="s">
        <v>270</v>
      </c>
      <c r="E63" s="40" t="s">
        <v>281</v>
      </c>
      <c r="F63" s="48" t="s">
        <v>63</v>
      </c>
      <c r="G63" s="49" t="s">
        <v>38</v>
      </c>
      <c r="H63" s="50" t="s">
        <v>39</v>
      </c>
      <c r="I63" s="51"/>
      <c r="J63" s="111"/>
      <c r="K63" s="52"/>
      <c r="L63" s="52"/>
      <c r="M63" s="47"/>
      <c r="N63" s="96"/>
      <c r="O63" s="90"/>
      <c r="P63" s="111"/>
      <c r="Q63" s="52"/>
      <c r="R63" s="52"/>
      <c r="S63" s="47"/>
      <c r="U63" s="41"/>
      <c r="V63" s="102"/>
    </row>
    <row r="64" spans="1:22" ht="45">
      <c r="A64" s="85">
        <v>64</v>
      </c>
      <c r="B64" s="47" t="s">
        <v>268</v>
      </c>
      <c r="C64" s="55" t="s">
        <v>103</v>
      </c>
      <c r="D64" s="115" t="s">
        <v>270</v>
      </c>
      <c r="E64" s="40" t="s">
        <v>64</v>
      </c>
      <c r="F64" s="48" t="s">
        <v>63</v>
      </c>
      <c r="G64" s="49" t="s">
        <v>569</v>
      </c>
      <c r="H64" s="50" t="s">
        <v>570</v>
      </c>
      <c r="I64" s="51"/>
      <c r="J64" s="52"/>
      <c r="K64" s="52"/>
      <c r="L64" s="52"/>
      <c r="M64" s="52"/>
      <c r="N64" s="96"/>
      <c r="O64" s="90"/>
      <c r="P64" s="111"/>
      <c r="Q64" s="52"/>
      <c r="R64" s="52"/>
      <c r="S64" s="47"/>
      <c r="U64" s="41"/>
      <c r="V64" s="102"/>
    </row>
    <row r="65" spans="1:21" ht="371.25">
      <c r="A65" s="85">
        <v>65</v>
      </c>
      <c r="B65" s="47" t="s">
        <v>251</v>
      </c>
      <c r="C65" s="55" t="s">
        <v>103</v>
      </c>
      <c r="D65" s="40" t="s">
        <v>270</v>
      </c>
      <c r="E65" s="40" t="s">
        <v>282</v>
      </c>
      <c r="F65" s="48" t="s">
        <v>63</v>
      </c>
      <c r="G65" s="49" t="s">
        <v>46</v>
      </c>
      <c r="H65" s="50" t="s">
        <v>410</v>
      </c>
      <c r="I65" s="51"/>
      <c r="J65" s="52"/>
      <c r="K65" s="52"/>
      <c r="L65" s="52"/>
      <c r="M65" s="52"/>
      <c r="N65" s="96"/>
      <c r="O65" s="90"/>
      <c r="P65" s="111"/>
      <c r="Q65" s="52"/>
      <c r="R65" s="52"/>
      <c r="S65" s="47"/>
      <c r="T65" s="102"/>
      <c r="U65" s="41"/>
    </row>
    <row r="66" spans="1:22" ht="45">
      <c r="A66" s="85">
        <v>66</v>
      </c>
      <c r="B66" s="47" t="s">
        <v>259</v>
      </c>
      <c r="C66" s="55" t="s">
        <v>103</v>
      </c>
      <c r="D66" s="40" t="s">
        <v>270</v>
      </c>
      <c r="E66" s="40" t="s">
        <v>270</v>
      </c>
      <c r="F66" s="48" t="s">
        <v>63</v>
      </c>
      <c r="G66" s="49" t="s">
        <v>473</v>
      </c>
      <c r="H66" s="50" t="s">
        <v>474</v>
      </c>
      <c r="I66" s="51"/>
      <c r="J66" s="52"/>
      <c r="K66" s="52"/>
      <c r="L66" s="52"/>
      <c r="M66" s="52"/>
      <c r="N66" s="96"/>
      <c r="O66" s="90"/>
      <c r="P66" s="111"/>
      <c r="Q66" s="52"/>
      <c r="R66" s="52"/>
      <c r="S66" s="47"/>
      <c r="U66" s="41"/>
      <c r="V66" s="102"/>
    </row>
    <row r="67" spans="1:22" ht="123.75">
      <c r="A67" s="85">
        <v>67</v>
      </c>
      <c r="B67" s="47" t="s">
        <v>265</v>
      </c>
      <c r="C67" s="55" t="s">
        <v>103</v>
      </c>
      <c r="D67" s="40" t="s">
        <v>270</v>
      </c>
      <c r="E67" s="40" t="s">
        <v>189</v>
      </c>
      <c r="F67" s="48" t="s">
        <v>63</v>
      </c>
      <c r="G67" s="49" t="s">
        <v>426</v>
      </c>
      <c r="H67" s="50" t="s">
        <v>178</v>
      </c>
      <c r="I67" s="51"/>
      <c r="J67" s="52"/>
      <c r="K67" s="52"/>
      <c r="L67" s="52"/>
      <c r="M67" s="52"/>
      <c r="N67" s="96"/>
      <c r="O67" s="90"/>
      <c r="P67" s="111"/>
      <c r="Q67" s="52"/>
      <c r="R67" s="52"/>
      <c r="S67" s="47"/>
      <c r="U67" s="41"/>
      <c r="V67" s="102"/>
    </row>
    <row r="68" spans="1:22" ht="45">
      <c r="A68" s="85">
        <v>68</v>
      </c>
      <c r="B68" s="47" t="s">
        <v>85</v>
      </c>
      <c r="C68" s="55" t="s">
        <v>103</v>
      </c>
      <c r="D68" s="40" t="s">
        <v>270</v>
      </c>
      <c r="E68" s="40" t="s">
        <v>248</v>
      </c>
      <c r="F68" s="48" t="s">
        <v>274</v>
      </c>
      <c r="G68" s="49" t="s">
        <v>104</v>
      </c>
      <c r="H68" s="50" t="s">
        <v>105</v>
      </c>
      <c r="I68" s="51"/>
      <c r="J68" s="52"/>
      <c r="K68" s="52"/>
      <c r="L68" s="52"/>
      <c r="M68" s="52"/>
      <c r="N68" s="96"/>
      <c r="O68" s="90"/>
      <c r="P68" s="52"/>
      <c r="Q68" s="52"/>
      <c r="R68" s="52"/>
      <c r="S68" s="47"/>
      <c r="V68" s="102"/>
    </row>
    <row r="69" spans="1:22" ht="33.75">
      <c r="A69" s="85">
        <v>69</v>
      </c>
      <c r="B69" s="47" t="s">
        <v>265</v>
      </c>
      <c r="C69" s="55" t="s">
        <v>103</v>
      </c>
      <c r="D69" s="40" t="s">
        <v>270</v>
      </c>
      <c r="E69" s="40" t="s">
        <v>225</v>
      </c>
      <c r="F69" s="48" t="s">
        <v>273</v>
      </c>
      <c r="G69" s="49" t="s">
        <v>179</v>
      </c>
      <c r="H69" s="50" t="s">
        <v>180</v>
      </c>
      <c r="I69" s="51"/>
      <c r="J69" s="52"/>
      <c r="K69" s="52"/>
      <c r="L69" s="52"/>
      <c r="M69" s="52"/>
      <c r="N69" s="96"/>
      <c r="O69" s="90"/>
      <c r="P69" s="52"/>
      <c r="Q69" s="52"/>
      <c r="R69" s="52"/>
      <c r="S69" s="47"/>
      <c r="U69" s="41"/>
      <c r="V69" s="102"/>
    </row>
    <row r="70" spans="1:22" ht="90">
      <c r="A70" s="85">
        <v>70</v>
      </c>
      <c r="B70" s="47" t="s">
        <v>535</v>
      </c>
      <c r="C70" s="55" t="s">
        <v>103</v>
      </c>
      <c r="D70" s="40" t="s">
        <v>270</v>
      </c>
      <c r="E70" s="40" t="s">
        <v>256</v>
      </c>
      <c r="F70" s="48" t="s">
        <v>274</v>
      </c>
      <c r="G70" s="49" t="s">
        <v>562</v>
      </c>
      <c r="H70" s="50" t="s">
        <v>546</v>
      </c>
      <c r="I70" s="51"/>
      <c r="J70" s="52"/>
      <c r="K70" s="52"/>
      <c r="L70" s="52"/>
      <c r="M70" s="52"/>
      <c r="N70" s="96"/>
      <c r="O70" s="90"/>
      <c r="P70" s="111"/>
      <c r="Q70" s="52"/>
      <c r="R70" s="52"/>
      <c r="S70" s="47"/>
      <c r="U70" s="41"/>
      <c r="V70" s="102"/>
    </row>
    <row r="71" spans="1:20" ht="67.5">
      <c r="A71" s="85">
        <v>71</v>
      </c>
      <c r="B71" s="47" t="s">
        <v>519</v>
      </c>
      <c r="C71" s="55" t="s">
        <v>103</v>
      </c>
      <c r="D71" s="40" t="s">
        <v>270</v>
      </c>
      <c r="E71" s="40" t="s">
        <v>250</v>
      </c>
      <c r="F71" s="48" t="s">
        <v>285</v>
      </c>
      <c r="G71" s="49" t="s">
        <v>522</v>
      </c>
      <c r="H71" s="50" t="s">
        <v>523</v>
      </c>
      <c r="I71" s="51"/>
      <c r="J71" s="52"/>
      <c r="K71" s="52"/>
      <c r="L71" s="52"/>
      <c r="M71" s="52"/>
      <c r="N71" s="96"/>
      <c r="O71" s="90"/>
      <c r="P71" s="111"/>
      <c r="Q71" s="52"/>
      <c r="R71" s="52"/>
      <c r="S71" s="47"/>
      <c r="T71" s="102"/>
    </row>
    <row r="72" spans="1:21" ht="22.5">
      <c r="A72" s="85">
        <v>72</v>
      </c>
      <c r="B72" s="47" t="s">
        <v>259</v>
      </c>
      <c r="C72" s="55" t="s">
        <v>103</v>
      </c>
      <c r="D72" s="40" t="s">
        <v>270</v>
      </c>
      <c r="E72" s="40" t="s">
        <v>253</v>
      </c>
      <c r="F72" s="48" t="s">
        <v>274</v>
      </c>
      <c r="G72" s="49" t="s">
        <v>475</v>
      </c>
      <c r="H72" s="50" t="s">
        <v>260</v>
      </c>
      <c r="I72" s="51"/>
      <c r="J72" s="52"/>
      <c r="K72" s="52"/>
      <c r="L72" s="52"/>
      <c r="M72" s="52"/>
      <c r="N72" s="96"/>
      <c r="O72" s="90"/>
      <c r="P72" s="111"/>
      <c r="Q72" s="52"/>
      <c r="R72" s="52"/>
      <c r="S72" s="47"/>
      <c r="T72" s="102"/>
      <c r="U72" s="41"/>
    </row>
    <row r="73" spans="1:22" ht="22.5">
      <c r="A73" s="85">
        <v>73</v>
      </c>
      <c r="B73" s="47" t="s">
        <v>259</v>
      </c>
      <c r="C73" s="55" t="s">
        <v>103</v>
      </c>
      <c r="D73" s="40" t="s">
        <v>270</v>
      </c>
      <c r="E73" s="40" t="s">
        <v>255</v>
      </c>
      <c r="F73" s="48" t="s">
        <v>274</v>
      </c>
      <c r="G73" s="49" t="s">
        <v>476</v>
      </c>
      <c r="H73" s="50" t="s">
        <v>260</v>
      </c>
      <c r="I73" s="51"/>
      <c r="J73" s="52"/>
      <c r="K73" s="52"/>
      <c r="L73" s="52"/>
      <c r="M73" s="52"/>
      <c r="N73" s="96"/>
      <c r="O73" s="90"/>
      <c r="P73" s="111"/>
      <c r="Q73" s="52"/>
      <c r="R73" s="52"/>
      <c r="S73" s="47"/>
      <c r="U73" s="41"/>
      <c r="V73" s="102"/>
    </row>
    <row r="74" spans="1:20" ht="146.25">
      <c r="A74" s="85">
        <v>74</v>
      </c>
      <c r="B74" s="47" t="s">
        <v>259</v>
      </c>
      <c r="C74" s="55" t="s">
        <v>103</v>
      </c>
      <c r="D74" s="40" t="s">
        <v>270</v>
      </c>
      <c r="E74" s="40" t="s">
        <v>207</v>
      </c>
      <c r="F74" s="48" t="s">
        <v>63</v>
      </c>
      <c r="G74" s="49" t="s">
        <v>477</v>
      </c>
      <c r="H74" s="50" t="s">
        <v>478</v>
      </c>
      <c r="I74" s="51"/>
      <c r="J74" s="52"/>
      <c r="K74" s="52"/>
      <c r="L74" s="52"/>
      <c r="M74" s="52"/>
      <c r="N74" s="96"/>
      <c r="O74" s="90"/>
      <c r="P74" s="111"/>
      <c r="Q74" s="52"/>
      <c r="R74" s="52"/>
      <c r="S74" s="47"/>
      <c r="T74" s="102"/>
    </row>
    <row r="75" spans="1:22" ht="258.75">
      <c r="A75" s="85">
        <v>75</v>
      </c>
      <c r="B75" s="47" t="s">
        <v>265</v>
      </c>
      <c r="C75" s="55" t="s">
        <v>103</v>
      </c>
      <c r="D75" s="40" t="s">
        <v>270</v>
      </c>
      <c r="E75" s="40" t="s">
        <v>207</v>
      </c>
      <c r="F75" s="48" t="s">
        <v>63</v>
      </c>
      <c r="G75" s="49" t="s">
        <v>430</v>
      </c>
      <c r="H75" s="50" t="s">
        <v>181</v>
      </c>
      <c r="I75" s="51"/>
      <c r="J75" s="52"/>
      <c r="K75" s="52"/>
      <c r="L75" s="52"/>
      <c r="M75" s="52"/>
      <c r="N75" s="96"/>
      <c r="O75" s="90"/>
      <c r="P75" s="111"/>
      <c r="Q75" s="52"/>
      <c r="R75" s="52"/>
      <c r="S75" s="47"/>
      <c r="U75" s="41"/>
      <c r="V75" s="102"/>
    </row>
    <row r="76" spans="1:21" ht="101.25">
      <c r="A76" s="85">
        <v>76</v>
      </c>
      <c r="B76" s="47" t="s">
        <v>228</v>
      </c>
      <c r="C76" s="55" t="s">
        <v>245</v>
      </c>
      <c r="D76" s="40" t="s">
        <v>283</v>
      </c>
      <c r="E76" s="40" t="s">
        <v>286</v>
      </c>
      <c r="F76" s="48" t="s">
        <v>63</v>
      </c>
      <c r="G76" s="49" t="s">
        <v>138</v>
      </c>
      <c r="H76" s="50" t="s">
        <v>139</v>
      </c>
      <c r="I76" s="51"/>
      <c r="J76" s="52"/>
      <c r="K76" s="52"/>
      <c r="L76" s="52"/>
      <c r="M76" s="52"/>
      <c r="N76" s="96"/>
      <c r="O76" s="90"/>
      <c r="P76" s="111"/>
      <c r="Q76" s="52"/>
      <c r="R76" s="52"/>
      <c r="S76" s="47"/>
      <c r="T76" s="102"/>
      <c r="U76" s="41"/>
    </row>
    <row r="77" spans="1:21" ht="101.25">
      <c r="A77" s="85">
        <v>77</v>
      </c>
      <c r="B77" s="47" t="s">
        <v>209</v>
      </c>
      <c r="C77" s="55" t="s">
        <v>245</v>
      </c>
      <c r="D77" s="40" t="s">
        <v>283</v>
      </c>
      <c r="E77" s="40" t="s">
        <v>286</v>
      </c>
      <c r="F77" s="48" t="s">
        <v>63</v>
      </c>
      <c r="G77" s="49" t="s">
        <v>138</v>
      </c>
      <c r="H77" s="50" t="s">
        <v>139</v>
      </c>
      <c r="I77" s="51"/>
      <c r="J77" s="52"/>
      <c r="K77" s="52"/>
      <c r="L77" s="52"/>
      <c r="M77" s="52"/>
      <c r="N77" s="96"/>
      <c r="O77" s="90"/>
      <c r="P77" s="111"/>
      <c r="Q77" s="52"/>
      <c r="R77" s="52"/>
      <c r="S77" s="47"/>
      <c r="T77" s="102"/>
      <c r="U77" s="41"/>
    </row>
    <row r="78" spans="1:21" ht="90">
      <c r="A78" s="85">
        <v>78</v>
      </c>
      <c r="B78" s="47" t="s">
        <v>259</v>
      </c>
      <c r="C78" s="55" t="s">
        <v>245</v>
      </c>
      <c r="D78" s="40" t="s">
        <v>283</v>
      </c>
      <c r="E78" s="40" t="s">
        <v>276</v>
      </c>
      <c r="F78" s="48" t="s">
        <v>274</v>
      </c>
      <c r="G78" s="49" t="s">
        <v>479</v>
      </c>
      <c r="H78" s="50" t="s">
        <v>260</v>
      </c>
      <c r="I78" s="51"/>
      <c r="J78" s="52"/>
      <c r="K78" s="52"/>
      <c r="L78" s="52"/>
      <c r="M78" s="52"/>
      <c r="N78" s="96"/>
      <c r="O78" s="90"/>
      <c r="P78" s="111"/>
      <c r="Q78" s="52"/>
      <c r="R78" s="52"/>
      <c r="S78" s="47"/>
      <c r="U78" s="41"/>
    </row>
    <row r="79" spans="1:21" ht="45">
      <c r="A79" s="85">
        <v>79</v>
      </c>
      <c r="B79" s="47" t="s">
        <v>265</v>
      </c>
      <c r="C79" s="55" t="s">
        <v>245</v>
      </c>
      <c r="D79" s="40" t="s">
        <v>283</v>
      </c>
      <c r="E79" s="40" t="s">
        <v>281</v>
      </c>
      <c r="F79" s="48" t="s">
        <v>273</v>
      </c>
      <c r="G79" s="49" t="s">
        <v>182</v>
      </c>
      <c r="H79" s="50" t="s">
        <v>183</v>
      </c>
      <c r="I79" s="51"/>
      <c r="J79" s="52"/>
      <c r="K79" s="52"/>
      <c r="L79" s="52"/>
      <c r="M79" s="52"/>
      <c r="N79" s="96"/>
      <c r="O79" s="90"/>
      <c r="P79" s="111"/>
      <c r="Q79" s="52"/>
      <c r="R79" s="52"/>
      <c r="S79" s="47"/>
      <c r="T79" s="102"/>
      <c r="U79" s="41"/>
    </row>
    <row r="80" spans="1:21" ht="45">
      <c r="A80" s="85">
        <v>80</v>
      </c>
      <c r="B80" s="47" t="s">
        <v>529</v>
      </c>
      <c r="C80" s="55" t="s">
        <v>245</v>
      </c>
      <c r="D80" s="40" t="s">
        <v>283</v>
      </c>
      <c r="E80" s="40" t="s">
        <v>281</v>
      </c>
      <c r="F80" s="48" t="s">
        <v>63</v>
      </c>
      <c r="G80" s="49" t="s">
        <v>534</v>
      </c>
      <c r="H80" s="50" t="s">
        <v>533</v>
      </c>
      <c r="I80" s="51"/>
      <c r="J80" s="52"/>
      <c r="K80" s="52"/>
      <c r="L80" s="52"/>
      <c r="M80" s="52"/>
      <c r="N80" s="96"/>
      <c r="O80" s="90"/>
      <c r="P80" s="111"/>
      <c r="Q80" s="52"/>
      <c r="R80" s="52"/>
      <c r="S80" s="47"/>
      <c r="T80" s="102"/>
      <c r="U80" s="41"/>
    </row>
    <row r="81" spans="1:22" ht="90">
      <c r="A81" s="85">
        <v>81</v>
      </c>
      <c r="B81" s="47" t="s">
        <v>535</v>
      </c>
      <c r="C81" s="55" t="s">
        <v>245</v>
      </c>
      <c r="D81" s="40" t="s">
        <v>283</v>
      </c>
      <c r="E81" s="40" t="s">
        <v>281</v>
      </c>
      <c r="F81" s="48" t="s">
        <v>63</v>
      </c>
      <c r="G81" s="49" t="s">
        <v>554</v>
      </c>
      <c r="H81" s="50" t="s">
        <v>555</v>
      </c>
      <c r="I81" s="51"/>
      <c r="J81" s="52"/>
      <c r="K81" s="52"/>
      <c r="L81" s="52"/>
      <c r="M81" s="52"/>
      <c r="N81" s="96"/>
      <c r="O81" s="90"/>
      <c r="P81" s="111"/>
      <c r="Q81" s="52"/>
      <c r="R81" s="52"/>
      <c r="S81" s="47"/>
      <c r="T81" s="102"/>
      <c r="U81" s="41"/>
      <c r="V81" s="102"/>
    </row>
    <row r="82" spans="1:21" ht="22.5">
      <c r="A82" s="85">
        <v>82</v>
      </c>
      <c r="B82" s="47" t="s">
        <v>259</v>
      </c>
      <c r="C82" s="55" t="s">
        <v>245</v>
      </c>
      <c r="D82" s="40" t="s">
        <v>283</v>
      </c>
      <c r="E82" s="40" t="s">
        <v>66</v>
      </c>
      <c r="F82" s="48" t="s">
        <v>273</v>
      </c>
      <c r="G82" s="49" t="s">
        <v>480</v>
      </c>
      <c r="H82" s="50" t="s">
        <v>260</v>
      </c>
      <c r="I82" s="51"/>
      <c r="J82" s="52"/>
      <c r="K82" s="52"/>
      <c r="L82" s="52"/>
      <c r="M82" s="52"/>
      <c r="N82" s="96"/>
      <c r="O82" s="90"/>
      <c r="P82" s="111"/>
      <c r="Q82" s="52"/>
      <c r="R82" s="52"/>
      <c r="S82" s="47"/>
      <c r="T82" s="102"/>
      <c r="U82" s="41"/>
    </row>
    <row r="83" spans="1:22" ht="45">
      <c r="A83" s="85">
        <v>83</v>
      </c>
      <c r="B83" s="47" t="s">
        <v>85</v>
      </c>
      <c r="C83" s="55" t="s">
        <v>245</v>
      </c>
      <c r="D83" s="40" t="s">
        <v>283</v>
      </c>
      <c r="E83" s="40" t="s">
        <v>216</v>
      </c>
      <c r="F83" s="48" t="s">
        <v>274</v>
      </c>
      <c r="G83" s="49" t="s">
        <v>106</v>
      </c>
      <c r="H83" s="50" t="s">
        <v>107</v>
      </c>
      <c r="I83" s="51"/>
      <c r="J83" s="52"/>
      <c r="K83" s="52"/>
      <c r="L83" s="52"/>
      <c r="M83" s="52"/>
      <c r="N83" s="96"/>
      <c r="O83" s="90"/>
      <c r="P83" s="111"/>
      <c r="Q83" s="52"/>
      <c r="R83" s="52"/>
      <c r="S83" s="47"/>
      <c r="U83" s="41"/>
      <c r="V83" s="102"/>
    </row>
    <row r="84" spans="1:22" ht="101.25">
      <c r="A84" s="85">
        <v>84</v>
      </c>
      <c r="B84" s="47" t="s">
        <v>268</v>
      </c>
      <c r="C84" s="55" t="s">
        <v>269</v>
      </c>
      <c r="D84" s="40" t="s">
        <v>283</v>
      </c>
      <c r="E84" s="40" t="s">
        <v>237</v>
      </c>
      <c r="F84" s="48" t="s">
        <v>274</v>
      </c>
      <c r="G84" s="49" t="s">
        <v>571</v>
      </c>
      <c r="H84" s="50" t="s">
        <v>572</v>
      </c>
      <c r="I84" s="51"/>
      <c r="J84" s="52"/>
      <c r="K84" s="52"/>
      <c r="L84" s="52"/>
      <c r="M84" s="52"/>
      <c r="N84" s="96"/>
      <c r="O84" s="90"/>
      <c r="P84" s="111"/>
      <c r="Q84" s="52"/>
      <c r="R84" s="52"/>
      <c r="S84" s="47"/>
      <c r="U84" s="41"/>
      <c r="V84" s="102"/>
    </row>
    <row r="85" spans="1:21" ht="101.25">
      <c r="A85" s="85">
        <v>85</v>
      </c>
      <c r="B85" s="47" t="s">
        <v>201</v>
      </c>
      <c r="C85" s="55" t="s">
        <v>68</v>
      </c>
      <c r="D85" s="40" t="s">
        <v>283</v>
      </c>
      <c r="E85" s="40" t="s">
        <v>255</v>
      </c>
      <c r="F85" s="48" t="s">
        <v>63</v>
      </c>
      <c r="G85" s="49" t="s">
        <v>79</v>
      </c>
      <c r="H85" s="50" t="s">
        <v>80</v>
      </c>
      <c r="I85" s="51"/>
      <c r="J85" s="52"/>
      <c r="K85" s="52"/>
      <c r="L85" s="52"/>
      <c r="M85" s="52"/>
      <c r="N85" s="96"/>
      <c r="O85" s="90"/>
      <c r="P85" s="111"/>
      <c r="Q85" s="52"/>
      <c r="R85" s="52"/>
      <c r="S85" s="47"/>
      <c r="U85" s="41"/>
    </row>
    <row r="86" spans="1:22" ht="157.5">
      <c r="A86" s="85">
        <v>86</v>
      </c>
      <c r="B86" s="47" t="s">
        <v>71</v>
      </c>
      <c r="C86" s="55" t="s">
        <v>206</v>
      </c>
      <c r="D86" s="40" t="s">
        <v>205</v>
      </c>
      <c r="E86" s="40" t="s">
        <v>254</v>
      </c>
      <c r="F86" s="48" t="s">
        <v>63</v>
      </c>
      <c r="G86" s="49" t="s">
        <v>4</v>
      </c>
      <c r="H86" s="50" t="s">
        <v>5</v>
      </c>
      <c r="I86" s="51"/>
      <c r="J86" s="52"/>
      <c r="K86" s="52"/>
      <c r="L86" s="52"/>
      <c r="M86" s="52"/>
      <c r="N86" s="96"/>
      <c r="O86" s="90"/>
      <c r="P86" s="111"/>
      <c r="Q86" s="52"/>
      <c r="R86" s="52"/>
      <c r="S86" s="47"/>
      <c r="U86" s="41"/>
      <c r="V86" s="102"/>
    </row>
    <row r="87" spans="1:21" ht="22.5">
      <c r="A87" s="85">
        <v>87</v>
      </c>
      <c r="B87" s="47" t="s">
        <v>246</v>
      </c>
      <c r="C87" s="55" t="s">
        <v>206</v>
      </c>
      <c r="D87" s="115" t="s">
        <v>205</v>
      </c>
      <c r="E87" s="115" t="s">
        <v>220</v>
      </c>
      <c r="F87" s="48" t="s">
        <v>273</v>
      </c>
      <c r="G87" s="49" t="s">
        <v>151</v>
      </c>
      <c r="H87" s="50" t="s">
        <v>152</v>
      </c>
      <c r="I87" s="51"/>
      <c r="J87" s="119"/>
      <c r="K87" s="52"/>
      <c r="L87" s="52"/>
      <c r="M87" s="52"/>
      <c r="N87" s="96"/>
      <c r="O87" s="90"/>
      <c r="P87" s="111"/>
      <c r="Q87" s="52"/>
      <c r="R87" s="52"/>
      <c r="S87" s="47"/>
      <c r="T87" s="102"/>
      <c r="U87" s="41"/>
    </row>
    <row r="88" spans="1:22" ht="22.5">
      <c r="A88" s="85">
        <v>88</v>
      </c>
      <c r="B88" s="47" t="s">
        <v>246</v>
      </c>
      <c r="C88" s="55" t="s">
        <v>206</v>
      </c>
      <c r="D88" s="40" t="s">
        <v>205</v>
      </c>
      <c r="E88" s="40" t="s">
        <v>129</v>
      </c>
      <c r="F88" s="48" t="s">
        <v>273</v>
      </c>
      <c r="G88" s="49" t="s">
        <v>151</v>
      </c>
      <c r="H88" s="50" t="s">
        <v>152</v>
      </c>
      <c r="I88" s="51"/>
      <c r="J88" s="52"/>
      <c r="K88" s="52"/>
      <c r="L88" s="52"/>
      <c r="M88" s="52"/>
      <c r="N88" s="96"/>
      <c r="O88" s="90"/>
      <c r="P88" s="111"/>
      <c r="Q88" s="52"/>
      <c r="R88" s="52"/>
      <c r="S88" s="47"/>
      <c r="T88" s="102"/>
      <c r="U88" s="41"/>
      <c r="V88" s="102"/>
    </row>
    <row r="89" spans="1:22" ht="22.5">
      <c r="A89" s="85">
        <v>89</v>
      </c>
      <c r="B89" s="47" t="s">
        <v>246</v>
      </c>
      <c r="C89" s="55" t="s">
        <v>206</v>
      </c>
      <c r="D89" s="40" t="s">
        <v>205</v>
      </c>
      <c r="E89" s="40" t="s">
        <v>279</v>
      </c>
      <c r="F89" s="48" t="s">
        <v>273</v>
      </c>
      <c r="G89" s="49" t="s">
        <v>151</v>
      </c>
      <c r="H89" s="50" t="s">
        <v>152</v>
      </c>
      <c r="I89" s="51"/>
      <c r="J89" s="52"/>
      <c r="K89" s="52"/>
      <c r="L89" s="52"/>
      <c r="M89" s="52"/>
      <c r="N89" s="96"/>
      <c r="O89" s="90"/>
      <c r="P89" s="111"/>
      <c r="Q89" s="52"/>
      <c r="R89" s="52"/>
      <c r="S89" s="47"/>
      <c r="U89" s="41"/>
      <c r="V89" s="102"/>
    </row>
    <row r="90" spans="1:21" ht="22.5">
      <c r="A90" s="85">
        <v>90</v>
      </c>
      <c r="B90" s="47" t="s">
        <v>210</v>
      </c>
      <c r="C90" s="55" t="s">
        <v>245</v>
      </c>
      <c r="D90" s="40" t="s">
        <v>205</v>
      </c>
      <c r="E90" s="40" t="s">
        <v>69</v>
      </c>
      <c r="F90" s="48" t="s">
        <v>274</v>
      </c>
      <c r="G90" s="49" t="s">
        <v>40</v>
      </c>
      <c r="H90" s="50" t="s">
        <v>34</v>
      </c>
      <c r="I90" s="51"/>
      <c r="J90" s="52"/>
      <c r="K90" s="52"/>
      <c r="L90" s="52"/>
      <c r="M90" s="52"/>
      <c r="N90" s="96"/>
      <c r="O90" s="90"/>
      <c r="P90" s="111"/>
      <c r="Q90" s="52"/>
      <c r="R90" s="52"/>
      <c r="S90" s="47"/>
      <c r="T90" s="102"/>
      <c r="U90" s="41"/>
    </row>
    <row r="91" spans="1:21" ht="67.5">
      <c r="A91" s="85">
        <v>91</v>
      </c>
      <c r="B91" s="47" t="s">
        <v>259</v>
      </c>
      <c r="C91" s="55" t="s">
        <v>247</v>
      </c>
      <c r="D91" s="40" t="s">
        <v>204</v>
      </c>
      <c r="E91" s="40" t="s">
        <v>66</v>
      </c>
      <c r="F91" s="48" t="s">
        <v>273</v>
      </c>
      <c r="G91" s="49" t="s">
        <v>464</v>
      </c>
      <c r="H91" s="50" t="s">
        <v>481</v>
      </c>
      <c r="I91" s="51"/>
      <c r="J91" s="52"/>
      <c r="K91" s="52"/>
      <c r="L91" s="52"/>
      <c r="M91" s="52"/>
      <c r="N91" s="96"/>
      <c r="O91" s="90"/>
      <c r="P91" s="111"/>
      <c r="Q91" s="52"/>
      <c r="R91" s="52"/>
      <c r="S91" s="47"/>
      <c r="T91" s="102"/>
      <c r="U91" s="41"/>
    </row>
    <row r="92" spans="1:21" ht="157.5">
      <c r="A92" s="85">
        <v>92</v>
      </c>
      <c r="B92" s="47" t="s">
        <v>268</v>
      </c>
      <c r="C92" s="55" t="s">
        <v>247</v>
      </c>
      <c r="D92" s="40" t="s">
        <v>204</v>
      </c>
      <c r="E92" s="40" t="s">
        <v>66</v>
      </c>
      <c r="F92" s="48" t="s">
        <v>63</v>
      </c>
      <c r="G92" s="49" t="s">
        <v>573</v>
      </c>
      <c r="H92" s="50" t="s">
        <v>574</v>
      </c>
      <c r="I92" s="51"/>
      <c r="J92" s="52"/>
      <c r="K92" s="52"/>
      <c r="L92" s="52"/>
      <c r="M92" s="52"/>
      <c r="N92" s="96"/>
      <c r="O92" s="90"/>
      <c r="P92" s="111"/>
      <c r="Q92" s="52"/>
      <c r="R92" s="52"/>
      <c r="S92" s="47"/>
      <c r="T92" s="102"/>
      <c r="U92" s="41"/>
    </row>
    <row r="93" spans="1:21" ht="56.25">
      <c r="A93" s="85">
        <v>93</v>
      </c>
      <c r="B93" s="47" t="s">
        <v>259</v>
      </c>
      <c r="C93" s="55" t="s">
        <v>74</v>
      </c>
      <c r="D93" s="40" t="s">
        <v>204</v>
      </c>
      <c r="E93" s="40" t="s">
        <v>226</v>
      </c>
      <c r="F93" s="48" t="s">
        <v>273</v>
      </c>
      <c r="G93" s="49" t="s">
        <v>482</v>
      </c>
      <c r="H93" s="50" t="s">
        <v>483</v>
      </c>
      <c r="I93" s="51"/>
      <c r="J93" s="52"/>
      <c r="K93" s="52"/>
      <c r="L93" s="52"/>
      <c r="M93" s="52"/>
      <c r="N93" s="96"/>
      <c r="O93" s="90"/>
      <c r="P93" s="111"/>
      <c r="Q93" s="52"/>
      <c r="R93" s="52"/>
      <c r="S93" s="47"/>
      <c r="T93" s="102"/>
      <c r="U93" s="41"/>
    </row>
    <row r="94" spans="1:21" ht="236.25">
      <c r="A94" s="85">
        <v>94</v>
      </c>
      <c r="B94" s="47" t="s">
        <v>265</v>
      </c>
      <c r="C94" s="55" t="s">
        <v>74</v>
      </c>
      <c r="D94" s="115" t="s">
        <v>204</v>
      </c>
      <c r="E94" s="40" t="s">
        <v>256</v>
      </c>
      <c r="F94" s="48" t="s">
        <v>63</v>
      </c>
      <c r="G94" s="49" t="s">
        <v>428</v>
      </c>
      <c r="H94" s="50" t="s">
        <v>439</v>
      </c>
      <c r="I94" s="51"/>
      <c r="J94" s="52"/>
      <c r="K94" s="52"/>
      <c r="L94" s="52"/>
      <c r="M94" s="52"/>
      <c r="N94" s="96"/>
      <c r="O94" s="90"/>
      <c r="P94" s="111"/>
      <c r="Q94" s="52"/>
      <c r="R94" s="52"/>
      <c r="S94" s="47"/>
      <c r="U94" s="41"/>
    </row>
    <row r="95" spans="1:22" ht="146.25">
      <c r="A95" s="85">
        <v>95</v>
      </c>
      <c r="B95" s="47" t="s">
        <v>535</v>
      </c>
      <c r="C95" s="55" t="s">
        <v>557</v>
      </c>
      <c r="D95" s="40" t="s">
        <v>204</v>
      </c>
      <c r="E95" s="40" t="s">
        <v>250</v>
      </c>
      <c r="F95" s="48" t="s">
        <v>63</v>
      </c>
      <c r="G95" s="49" t="s">
        <v>558</v>
      </c>
      <c r="H95" s="50" t="s">
        <v>559</v>
      </c>
      <c r="I95" s="51"/>
      <c r="J95" s="52"/>
      <c r="K95" s="52"/>
      <c r="L95" s="52"/>
      <c r="M95" s="52"/>
      <c r="N95" s="96"/>
      <c r="O95" s="90"/>
      <c r="P95" s="111"/>
      <c r="Q95" s="52"/>
      <c r="R95" s="52"/>
      <c r="S95" s="47"/>
      <c r="U95" s="41"/>
      <c r="V95" s="102"/>
    </row>
    <row r="96" spans="1:21" ht="90">
      <c r="A96" s="85">
        <v>96</v>
      </c>
      <c r="B96" s="47" t="s">
        <v>85</v>
      </c>
      <c r="C96" s="55" t="s">
        <v>74</v>
      </c>
      <c r="D96" s="40" t="s">
        <v>204</v>
      </c>
      <c r="E96" s="40" t="s">
        <v>243</v>
      </c>
      <c r="F96" s="48" t="s">
        <v>274</v>
      </c>
      <c r="G96" s="49" t="s">
        <v>108</v>
      </c>
      <c r="H96" s="50" t="s">
        <v>109</v>
      </c>
      <c r="I96" s="51"/>
      <c r="J96" s="119"/>
      <c r="K96" s="52"/>
      <c r="L96" s="52"/>
      <c r="M96" s="52"/>
      <c r="N96" s="96"/>
      <c r="O96" s="90"/>
      <c r="P96" s="111"/>
      <c r="Q96" s="52"/>
      <c r="R96" s="52"/>
      <c r="S96" s="47"/>
      <c r="U96" s="41"/>
    </row>
    <row r="97" spans="1:21" ht="45">
      <c r="A97" s="85">
        <v>97</v>
      </c>
      <c r="B97" s="47" t="s">
        <v>259</v>
      </c>
      <c r="C97" s="100" t="s">
        <v>74</v>
      </c>
      <c r="D97" s="40" t="s">
        <v>204</v>
      </c>
      <c r="E97" s="40" t="s">
        <v>243</v>
      </c>
      <c r="F97" s="48" t="s">
        <v>63</v>
      </c>
      <c r="G97" s="49" t="s">
        <v>484</v>
      </c>
      <c r="H97" s="50" t="s">
        <v>485</v>
      </c>
      <c r="I97" s="51"/>
      <c r="J97" s="52"/>
      <c r="K97" s="52"/>
      <c r="L97" s="52"/>
      <c r="M97" s="52"/>
      <c r="N97" s="96"/>
      <c r="O97" s="90"/>
      <c r="P97" s="111"/>
      <c r="Q97" s="52"/>
      <c r="R97" s="52"/>
      <c r="S97" s="47"/>
      <c r="U97" s="41"/>
    </row>
    <row r="98" spans="1:21" ht="67.5">
      <c r="A98" s="85">
        <v>98</v>
      </c>
      <c r="B98" s="47" t="s">
        <v>507</v>
      </c>
      <c r="C98" s="55" t="s">
        <v>74</v>
      </c>
      <c r="D98" s="40" t="s">
        <v>204</v>
      </c>
      <c r="E98" s="40" t="s">
        <v>243</v>
      </c>
      <c r="F98" s="48" t="s">
        <v>273</v>
      </c>
      <c r="G98" s="49" t="s">
        <v>508</v>
      </c>
      <c r="H98" s="50" t="s">
        <v>509</v>
      </c>
      <c r="I98" s="51"/>
      <c r="J98" s="52"/>
      <c r="K98" s="52"/>
      <c r="L98" s="52"/>
      <c r="M98" s="52"/>
      <c r="N98" s="96"/>
      <c r="O98" s="90"/>
      <c r="P98" s="111"/>
      <c r="Q98" s="52"/>
      <c r="R98" s="52"/>
      <c r="S98" s="47"/>
      <c r="U98" s="41"/>
    </row>
    <row r="99" spans="1:21" ht="56.25">
      <c r="A99" s="85">
        <v>99</v>
      </c>
      <c r="B99" s="47" t="s">
        <v>71</v>
      </c>
      <c r="C99" s="55" t="s">
        <v>74</v>
      </c>
      <c r="D99" s="40" t="s">
        <v>204</v>
      </c>
      <c r="E99" s="40" t="s">
        <v>243</v>
      </c>
      <c r="F99" s="48" t="s">
        <v>63</v>
      </c>
      <c r="G99" s="49" t="s">
        <v>6</v>
      </c>
      <c r="H99" s="50" t="s">
        <v>7</v>
      </c>
      <c r="I99" s="51"/>
      <c r="J99" s="52"/>
      <c r="K99" s="52"/>
      <c r="L99" s="52"/>
      <c r="M99" s="52"/>
      <c r="N99" s="96"/>
      <c r="O99" s="90"/>
      <c r="P99" s="111"/>
      <c r="Q99" s="52"/>
      <c r="R99" s="52"/>
      <c r="S99" s="47"/>
      <c r="U99" s="41"/>
    </row>
    <row r="100" spans="1:19" ht="56.25">
      <c r="A100" s="85">
        <v>100</v>
      </c>
      <c r="B100" s="47" t="s">
        <v>259</v>
      </c>
      <c r="C100" s="55" t="s">
        <v>74</v>
      </c>
      <c r="D100" s="40" t="s">
        <v>204</v>
      </c>
      <c r="E100" s="40" t="s">
        <v>262</v>
      </c>
      <c r="F100" s="48" t="s">
        <v>273</v>
      </c>
      <c r="G100" s="49" t="s">
        <v>486</v>
      </c>
      <c r="H100" s="50" t="s">
        <v>487</v>
      </c>
      <c r="I100" s="51"/>
      <c r="J100" s="52"/>
      <c r="K100" s="52"/>
      <c r="L100" s="52"/>
      <c r="M100" s="52"/>
      <c r="N100" s="96"/>
      <c r="O100" s="90"/>
      <c r="P100" s="111"/>
      <c r="Q100" s="52"/>
      <c r="R100" s="52"/>
      <c r="S100" s="47"/>
    </row>
    <row r="101" spans="1:21" ht="45">
      <c r="A101" s="85">
        <v>101</v>
      </c>
      <c r="B101" s="47" t="s">
        <v>284</v>
      </c>
      <c r="C101" s="55" t="s">
        <v>74</v>
      </c>
      <c r="D101" s="40" t="s">
        <v>204</v>
      </c>
      <c r="E101" s="40" t="s">
        <v>69</v>
      </c>
      <c r="F101" s="48" t="s">
        <v>63</v>
      </c>
      <c r="G101" s="49" t="s">
        <v>75</v>
      </c>
      <c r="H101" s="50" t="s">
        <v>76</v>
      </c>
      <c r="I101" s="51"/>
      <c r="J101" s="52"/>
      <c r="K101" s="52"/>
      <c r="L101" s="52"/>
      <c r="M101" s="52"/>
      <c r="N101" s="96"/>
      <c r="O101" s="90"/>
      <c r="P101" s="111"/>
      <c r="Q101" s="52"/>
      <c r="R101" s="52"/>
      <c r="S101" s="47"/>
      <c r="U101" s="41"/>
    </row>
    <row r="102" spans="1:21" ht="22.5">
      <c r="A102" s="85">
        <v>102</v>
      </c>
      <c r="B102" s="47" t="s">
        <v>85</v>
      </c>
      <c r="C102" s="55" t="s">
        <v>110</v>
      </c>
      <c r="D102" s="40" t="s">
        <v>213</v>
      </c>
      <c r="E102" s="40" t="s">
        <v>205</v>
      </c>
      <c r="F102" s="48" t="s">
        <v>274</v>
      </c>
      <c r="G102" s="49" t="s">
        <v>111</v>
      </c>
      <c r="H102" s="50" t="s">
        <v>112</v>
      </c>
      <c r="I102" s="51"/>
      <c r="J102" s="52"/>
      <c r="K102" s="52"/>
      <c r="L102" s="52"/>
      <c r="M102" s="52"/>
      <c r="N102" s="96"/>
      <c r="O102" s="90"/>
      <c r="P102" s="111"/>
      <c r="Q102" s="52"/>
      <c r="R102" s="52"/>
      <c r="S102" s="47"/>
      <c r="U102" s="41"/>
    </row>
    <row r="103" spans="1:21" ht="67.5">
      <c r="A103" s="85">
        <v>103</v>
      </c>
      <c r="B103" s="47" t="s">
        <v>210</v>
      </c>
      <c r="C103" s="55" t="s">
        <v>206</v>
      </c>
      <c r="D103" s="40" t="s">
        <v>213</v>
      </c>
      <c r="E103" s="40" t="s">
        <v>204</v>
      </c>
      <c r="F103" s="48" t="s">
        <v>274</v>
      </c>
      <c r="G103" s="49" t="s">
        <v>424</v>
      </c>
      <c r="H103" s="50" t="s">
        <v>41</v>
      </c>
      <c r="I103" s="51"/>
      <c r="J103" s="52"/>
      <c r="K103" s="52"/>
      <c r="L103" s="52"/>
      <c r="M103" s="52"/>
      <c r="N103" s="96"/>
      <c r="O103" s="90"/>
      <c r="P103" s="111"/>
      <c r="Q103" s="52"/>
      <c r="R103" s="52"/>
      <c r="S103" s="47"/>
      <c r="U103" s="41"/>
    </row>
    <row r="104" spans="1:21" ht="22.5">
      <c r="A104" s="85">
        <v>104</v>
      </c>
      <c r="B104" s="47" t="s">
        <v>259</v>
      </c>
      <c r="C104" s="55" t="s">
        <v>110</v>
      </c>
      <c r="D104" s="40" t="s">
        <v>213</v>
      </c>
      <c r="E104" s="40" t="s">
        <v>241</v>
      </c>
      <c r="F104" s="48" t="s">
        <v>273</v>
      </c>
      <c r="G104" s="49" t="s">
        <v>488</v>
      </c>
      <c r="H104" s="50" t="s">
        <v>222</v>
      </c>
      <c r="I104" s="51"/>
      <c r="J104" s="52"/>
      <c r="K104" s="52"/>
      <c r="L104" s="52"/>
      <c r="M104" s="52"/>
      <c r="N104" s="96"/>
      <c r="O104" s="90"/>
      <c r="P104" s="111"/>
      <c r="Q104" s="52"/>
      <c r="R104" s="52"/>
      <c r="S104" s="47"/>
      <c r="U104" s="41"/>
    </row>
    <row r="105" spans="1:22" ht="45">
      <c r="A105" s="85">
        <v>105</v>
      </c>
      <c r="B105" s="47" t="s">
        <v>210</v>
      </c>
      <c r="C105" s="55" t="s">
        <v>229</v>
      </c>
      <c r="D105" s="40" t="s">
        <v>213</v>
      </c>
      <c r="E105" s="40" t="s">
        <v>220</v>
      </c>
      <c r="F105" s="48" t="s">
        <v>63</v>
      </c>
      <c r="G105" s="49" t="s">
        <v>42</v>
      </c>
      <c r="H105" s="50" t="s">
        <v>43</v>
      </c>
      <c r="I105" s="51"/>
      <c r="J105" s="52"/>
      <c r="K105" s="52"/>
      <c r="L105" s="52"/>
      <c r="M105" s="52"/>
      <c r="N105" s="96"/>
      <c r="O105" s="90"/>
      <c r="P105" s="111"/>
      <c r="Q105" s="52"/>
      <c r="R105" s="52"/>
      <c r="S105" s="47"/>
      <c r="V105" s="102"/>
    </row>
    <row r="106" spans="1:21" ht="56.25">
      <c r="A106" s="85">
        <v>106</v>
      </c>
      <c r="B106" s="47" t="s">
        <v>535</v>
      </c>
      <c r="C106" s="55" t="s">
        <v>110</v>
      </c>
      <c r="D106" s="40" t="s">
        <v>213</v>
      </c>
      <c r="E106" s="40" t="s">
        <v>240</v>
      </c>
      <c r="F106" s="48" t="s">
        <v>63</v>
      </c>
      <c r="G106" s="49" t="s">
        <v>560</v>
      </c>
      <c r="H106" s="50" t="s">
        <v>561</v>
      </c>
      <c r="I106" s="51"/>
      <c r="J106" s="52"/>
      <c r="K106" s="52"/>
      <c r="L106" s="52"/>
      <c r="M106" s="52"/>
      <c r="N106" s="96"/>
      <c r="O106" s="90"/>
      <c r="P106" s="111"/>
      <c r="Q106" s="52"/>
      <c r="R106" s="52"/>
      <c r="S106" s="47"/>
      <c r="U106" s="41"/>
    </row>
    <row r="107" spans="1:21" ht="56.25">
      <c r="A107" s="85">
        <v>107</v>
      </c>
      <c r="B107" s="47" t="s">
        <v>265</v>
      </c>
      <c r="C107" s="55" t="s">
        <v>110</v>
      </c>
      <c r="D107" s="40" t="s">
        <v>189</v>
      </c>
      <c r="E107" s="40" t="s">
        <v>286</v>
      </c>
      <c r="F107" s="48" t="s">
        <v>273</v>
      </c>
      <c r="G107" s="49" t="s">
        <v>440</v>
      </c>
      <c r="H107" s="50" t="s">
        <v>441</v>
      </c>
      <c r="I107" s="51"/>
      <c r="J107" s="52"/>
      <c r="K107" s="52"/>
      <c r="L107" s="52"/>
      <c r="M107" s="52"/>
      <c r="N107" s="96"/>
      <c r="O107" s="90"/>
      <c r="P107" s="111"/>
      <c r="Q107" s="52"/>
      <c r="R107" s="52"/>
      <c r="S107" s="47"/>
      <c r="U107" s="41"/>
    </row>
    <row r="108" spans="1:19" ht="33.75">
      <c r="A108" s="85">
        <v>108</v>
      </c>
      <c r="B108" s="47" t="s">
        <v>259</v>
      </c>
      <c r="C108" s="55" t="s">
        <v>110</v>
      </c>
      <c r="D108" s="40" t="s">
        <v>189</v>
      </c>
      <c r="E108" s="40" t="s">
        <v>286</v>
      </c>
      <c r="F108" s="48" t="s">
        <v>274</v>
      </c>
      <c r="G108" s="49" t="s">
        <v>489</v>
      </c>
      <c r="H108" s="50" t="s">
        <v>260</v>
      </c>
      <c r="I108" s="51"/>
      <c r="J108" s="52"/>
      <c r="K108" s="52"/>
      <c r="L108" s="52"/>
      <c r="M108" s="52"/>
      <c r="N108" s="96"/>
      <c r="O108" s="90"/>
      <c r="P108" s="52"/>
      <c r="Q108" s="52"/>
      <c r="R108" s="52"/>
      <c r="S108" s="47"/>
    </row>
    <row r="109" spans="1:21" ht="45">
      <c r="A109" s="85">
        <v>109</v>
      </c>
      <c r="B109" s="47" t="s">
        <v>259</v>
      </c>
      <c r="C109" s="55" t="s">
        <v>110</v>
      </c>
      <c r="D109" s="40" t="s">
        <v>189</v>
      </c>
      <c r="E109" s="40" t="s">
        <v>205</v>
      </c>
      <c r="F109" s="48" t="s">
        <v>63</v>
      </c>
      <c r="G109" s="49" t="s">
        <v>490</v>
      </c>
      <c r="H109" s="50" t="s">
        <v>491</v>
      </c>
      <c r="I109" s="51"/>
      <c r="J109" s="52"/>
      <c r="K109" s="52"/>
      <c r="L109" s="52"/>
      <c r="M109" s="52"/>
      <c r="N109" s="96"/>
      <c r="O109" s="90"/>
      <c r="P109" s="52"/>
      <c r="Q109" s="52"/>
      <c r="R109" s="52"/>
      <c r="S109" s="47"/>
      <c r="U109" s="41"/>
    </row>
    <row r="110" spans="1:21" ht="112.5">
      <c r="A110" s="85">
        <v>110</v>
      </c>
      <c r="B110" s="47" t="s">
        <v>265</v>
      </c>
      <c r="C110" s="100" t="s">
        <v>110</v>
      </c>
      <c r="D110" s="40" t="s">
        <v>189</v>
      </c>
      <c r="E110" s="40" t="s">
        <v>213</v>
      </c>
      <c r="F110" s="48" t="s">
        <v>273</v>
      </c>
      <c r="G110" s="49" t="s">
        <v>425</v>
      </c>
      <c r="H110" s="50" t="s">
        <v>442</v>
      </c>
      <c r="I110" s="51"/>
      <c r="J110" s="52"/>
      <c r="K110" s="52"/>
      <c r="L110" s="52"/>
      <c r="M110" s="52"/>
      <c r="N110" s="96"/>
      <c r="O110" s="90"/>
      <c r="P110" s="111"/>
      <c r="Q110" s="52"/>
      <c r="R110" s="52"/>
      <c r="S110" s="47"/>
      <c r="U110" s="41"/>
    </row>
    <row r="111" spans="1:21" ht="22.5">
      <c r="A111" s="85">
        <v>111</v>
      </c>
      <c r="B111" s="47" t="s">
        <v>85</v>
      </c>
      <c r="C111" s="55" t="s">
        <v>110</v>
      </c>
      <c r="D111" s="40" t="s">
        <v>189</v>
      </c>
      <c r="E111" s="40" t="s">
        <v>216</v>
      </c>
      <c r="F111" s="48" t="s">
        <v>274</v>
      </c>
      <c r="G111" s="49" t="s">
        <v>113</v>
      </c>
      <c r="H111" s="50" t="s">
        <v>114</v>
      </c>
      <c r="I111" s="51"/>
      <c r="J111" s="52"/>
      <c r="K111" s="52"/>
      <c r="L111" s="52"/>
      <c r="M111" s="52"/>
      <c r="N111" s="96"/>
      <c r="O111" s="90"/>
      <c r="P111" s="111"/>
      <c r="Q111" s="52"/>
      <c r="R111" s="52"/>
      <c r="S111" s="47"/>
      <c r="U111" s="41"/>
    </row>
    <row r="112" spans="1:21" ht="56.25">
      <c r="A112" s="85">
        <v>112</v>
      </c>
      <c r="B112" s="47" t="s">
        <v>259</v>
      </c>
      <c r="C112" s="55" t="s">
        <v>110</v>
      </c>
      <c r="D112" s="40" t="s">
        <v>189</v>
      </c>
      <c r="E112" s="40" t="s">
        <v>216</v>
      </c>
      <c r="F112" s="48" t="s">
        <v>273</v>
      </c>
      <c r="G112" s="49" t="s">
        <v>486</v>
      </c>
      <c r="H112" s="50" t="s">
        <v>487</v>
      </c>
      <c r="I112" s="51"/>
      <c r="J112" s="52"/>
      <c r="K112" s="52"/>
      <c r="L112" s="52"/>
      <c r="M112" s="52"/>
      <c r="N112" s="96"/>
      <c r="O112" s="90"/>
      <c r="P112" s="111"/>
      <c r="Q112" s="52"/>
      <c r="R112" s="52"/>
      <c r="S112" s="47"/>
      <c r="U112" s="41"/>
    </row>
    <row r="113" spans="1:21" ht="45">
      <c r="A113" s="85">
        <v>113</v>
      </c>
      <c r="B113" s="47" t="s">
        <v>71</v>
      </c>
      <c r="C113" s="55" t="s">
        <v>110</v>
      </c>
      <c r="D113" s="115" t="s">
        <v>189</v>
      </c>
      <c r="E113" s="40" t="s">
        <v>248</v>
      </c>
      <c r="F113" s="48" t="s">
        <v>63</v>
      </c>
      <c r="G113" s="49" t="s">
        <v>8</v>
      </c>
      <c r="H113" s="50" t="s">
        <v>9</v>
      </c>
      <c r="I113" s="51"/>
      <c r="J113" s="52"/>
      <c r="K113" s="52"/>
      <c r="L113" s="52"/>
      <c r="M113" s="52"/>
      <c r="N113" s="96"/>
      <c r="O113" s="90"/>
      <c r="P113" s="111"/>
      <c r="Q113" s="52"/>
      <c r="R113" s="52"/>
      <c r="S113" s="47"/>
      <c r="U113" s="41"/>
    </row>
    <row r="114" spans="1:21" ht="22.5">
      <c r="A114" s="85">
        <v>114</v>
      </c>
      <c r="B114" s="47" t="s">
        <v>259</v>
      </c>
      <c r="C114" s="55" t="s">
        <v>110</v>
      </c>
      <c r="D114" s="40" t="s">
        <v>189</v>
      </c>
      <c r="E114" s="40" t="s">
        <v>236</v>
      </c>
      <c r="F114" s="48" t="s">
        <v>273</v>
      </c>
      <c r="G114" s="49" t="s">
        <v>492</v>
      </c>
      <c r="H114" s="50" t="s">
        <v>260</v>
      </c>
      <c r="I114" s="51"/>
      <c r="J114" s="52"/>
      <c r="K114" s="52"/>
      <c r="L114" s="52"/>
      <c r="M114" s="52"/>
      <c r="N114" s="96"/>
      <c r="O114" s="90"/>
      <c r="P114" s="111"/>
      <c r="Q114" s="52"/>
      <c r="R114" s="52"/>
      <c r="S114" s="47"/>
      <c r="U114" s="41"/>
    </row>
    <row r="115" spans="1:21" ht="326.25">
      <c r="A115" s="85">
        <v>115</v>
      </c>
      <c r="B115" s="47" t="s">
        <v>71</v>
      </c>
      <c r="C115" s="55" t="s">
        <v>249</v>
      </c>
      <c r="D115" s="40" t="s">
        <v>189</v>
      </c>
      <c r="E115" s="40" t="s">
        <v>243</v>
      </c>
      <c r="F115" s="48" t="s">
        <v>63</v>
      </c>
      <c r="G115" s="49" t="s">
        <v>10</v>
      </c>
      <c r="H115" s="50" t="s">
        <v>11</v>
      </c>
      <c r="I115" s="51"/>
      <c r="J115" s="52"/>
      <c r="K115" s="52"/>
      <c r="L115" s="52"/>
      <c r="M115" s="52"/>
      <c r="N115" s="96"/>
      <c r="O115" s="90"/>
      <c r="P115" s="111"/>
      <c r="Q115" s="52"/>
      <c r="R115" s="52"/>
      <c r="S115" s="47"/>
      <c r="U115" s="41"/>
    </row>
    <row r="116" spans="1:21" ht="45">
      <c r="A116" s="85">
        <v>116</v>
      </c>
      <c r="B116" s="47" t="s">
        <v>85</v>
      </c>
      <c r="C116" s="55" t="s">
        <v>230</v>
      </c>
      <c r="D116" s="40" t="s">
        <v>66</v>
      </c>
      <c r="E116" s="40" t="s">
        <v>244</v>
      </c>
      <c r="F116" s="48" t="s">
        <v>274</v>
      </c>
      <c r="G116" s="49" t="s">
        <v>115</v>
      </c>
      <c r="H116" s="50" t="s">
        <v>116</v>
      </c>
      <c r="I116" s="51"/>
      <c r="J116" s="52"/>
      <c r="K116" s="52"/>
      <c r="L116" s="52"/>
      <c r="M116" s="52"/>
      <c r="N116" s="96"/>
      <c r="O116" s="90"/>
      <c r="P116" s="111"/>
      <c r="Q116" s="52"/>
      <c r="R116" s="52"/>
      <c r="S116" s="47"/>
      <c r="U116" s="41"/>
    </row>
    <row r="117" spans="1:21" ht="22.5">
      <c r="A117" s="85">
        <v>117</v>
      </c>
      <c r="B117" s="47" t="s">
        <v>85</v>
      </c>
      <c r="C117" s="55" t="s">
        <v>117</v>
      </c>
      <c r="D117" s="40" t="s">
        <v>216</v>
      </c>
      <c r="E117" s="40" t="s">
        <v>281</v>
      </c>
      <c r="F117" s="48" t="s">
        <v>274</v>
      </c>
      <c r="G117" s="49" t="s">
        <v>118</v>
      </c>
      <c r="H117" s="50" t="s">
        <v>119</v>
      </c>
      <c r="I117" s="51"/>
      <c r="J117" s="52"/>
      <c r="K117" s="52"/>
      <c r="L117" s="52"/>
      <c r="M117" s="52"/>
      <c r="N117" s="96"/>
      <c r="O117" s="90"/>
      <c r="P117" s="111"/>
      <c r="Q117" s="52"/>
      <c r="R117" s="52"/>
      <c r="S117" s="47"/>
      <c r="U117" s="41"/>
    </row>
    <row r="118" spans="1:21" ht="45">
      <c r="A118" s="85">
        <v>118</v>
      </c>
      <c r="B118" s="47" t="s">
        <v>265</v>
      </c>
      <c r="C118" s="55" t="s">
        <v>188</v>
      </c>
      <c r="D118" s="40" t="s">
        <v>216</v>
      </c>
      <c r="E118" s="40" t="s">
        <v>235</v>
      </c>
      <c r="F118" s="48" t="s">
        <v>273</v>
      </c>
      <c r="G118" s="49" t="s">
        <v>429</v>
      </c>
      <c r="H118" s="50" t="s">
        <v>443</v>
      </c>
      <c r="I118" s="51"/>
      <c r="J118" s="52"/>
      <c r="K118" s="52"/>
      <c r="L118" s="52"/>
      <c r="M118" s="52"/>
      <c r="N118" s="96"/>
      <c r="O118" s="90"/>
      <c r="P118" s="111"/>
      <c r="Q118" s="52"/>
      <c r="R118" s="52"/>
      <c r="S118" s="47"/>
      <c r="U118" s="41"/>
    </row>
    <row r="119" spans="1:21" ht="22.5">
      <c r="A119" s="85">
        <v>119</v>
      </c>
      <c r="B119" s="47" t="s">
        <v>284</v>
      </c>
      <c r="C119" s="55" t="s">
        <v>188</v>
      </c>
      <c r="D119" s="40" t="s">
        <v>216</v>
      </c>
      <c r="E119" s="40" t="s">
        <v>243</v>
      </c>
      <c r="F119" s="48" t="s">
        <v>63</v>
      </c>
      <c r="G119" s="49" t="s">
        <v>77</v>
      </c>
      <c r="H119" s="50" t="s">
        <v>78</v>
      </c>
      <c r="I119" s="51"/>
      <c r="J119" s="52"/>
      <c r="K119" s="52"/>
      <c r="L119" s="52"/>
      <c r="M119" s="52"/>
      <c r="N119" s="96"/>
      <c r="O119" s="90"/>
      <c r="P119" s="52"/>
      <c r="Q119" s="52"/>
      <c r="R119" s="52"/>
      <c r="S119" s="47"/>
      <c r="U119" s="41"/>
    </row>
    <row r="120" spans="1:21" ht="22.5">
      <c r="A120" s="85">
        <v>120</v>
      </c>
      <c r="B120" s="47" t="s">
        <v>85</v>
      </c>
      <c r="C120" s="55" t="s">
        <v>120</v>
      </c>
      <c r="D120" s="40" t="s">
        <v>216</v>
      </c>
      <c r="E120" s="40" t="s">
        <v>227</v>
      </c>
      <c r="F120" s="48" t="s">
        <v>274</v>
      </c>
      <c r="G120" s="49" t="s">
        <v>118</v>
      </c>
      <c r="H120" s="50" t="s">
        <v>119</v>
      </c>
      <c r="I120" s="51"/>
      <c r="J120" s="52"/>
      <c r="K120" s="52"/>
      <c r="L120" s="52"/>
      <c r="M120" s="52"/>
      <c r="N120" s="96"/>
      <c r="O120" s="90"/>
      <c r="P120" s="111"/>
      <c r="Q120" s="52"/>
      <c r="R120" s="52"/>
      <c r="S120" s="47"/>
      <c r="U120" s="41"/>
    </row>
    <row r="121" spans="1:22" ht="22.5">
      <c r="A121" s="85">
        <v>121</v>
      </c>
      <c r="B121" s="47" t="s">
        <v>85</v>
      </c>
      <c r="C121" s="55" t="s">
        <v>121</v>
      </c>
      <c r="D121" s="40" t="s">
        <v>67</v>
      </c>
      <c r="E121" s="40" t="s">
        <v>278</v>
      </c>
      <c r="F121" s="48" t="s">
        <v>274</v>
      </c>
      <c r="G121" s="49" t="s">
        <v>118</v>
      </c>
      <c r="H121" s="50" t="s">
        <v>119</v>
      </c>
      <c r="I121" s="51"/>
      <c r="J121" s="52"/>
      <c r="K121" s="52"/>
      <c r="L121" s="52"/>
      <c r="M121" s="52"/>
      <c r="N121" s="96"/>
      <c r="O121" s="90"/>
      <c r="P121" s="111"/>
      <c r="Q121" s="52"/>
      <c r="R121" s="52"/>
      <c r="S121" s="47"/>
      <c r="U121" s="41"/>
      <c r="V121" s="102"/>
    </row>
    <row r="122" spans="1:22" ht="157.5">
      <c r="A122" s="85">
        <v>122</v>
      </c>
      <c r="B122" s="47" t="s">
        <v>252</v>
      </c>
      <c r="C122" s="55" t="s">
        <v>414</v>
      </c>
      <c r="D122" s="40" t="s">
        <v>67</v>
      </c>
      <c r="E122" s="40" t="s">
        <v>203</v>
      </c>
      <c r="F122" s="48" t="s">
        <v>63</v>
      </c>
      <c r="G122" s="49" t="s">
        <v>416</v>
      </c>
      <c r="H122" s="50" t="s">
        <v>413</v>
      </c>
      <c r="I122" s="51"/>
      <c r="J122" s="52"/>
      <c r="K122" s="52"/>
      <c r="L122" s="52"/>
      <c r="M122" s="52"/>
      <c r="N122" s="96"/>
      <c r="O122" s="90"/>
      <c r="P122" s="111"/>
      <c r="Q122" s="52"/>
      <c r="R122" s="52"/>
      <c r="S122" s="47"/>
      <c r="U122" s="41"/>
      <c r="V122" s="102"/>
    </row>
    <row r="123" spans="1:22" ht="67.5">
      <c r="A123" s="85">
        <v>123</v>
      </c>
      <c r="B123" s="47" t="s">
        <v>252</v>
      </c>
      <c r="C123" s="55" t="s">
        <v>414</v>
      </c>
      <c r="D123" s="40" t="s">
        <v>67</v>
      </c>
      <c r="E123" s="40" t="s">
        <v>203</v>
      </c>
      <c r="F123" s="48" t="s">
        <v>274</v>
      </c>
      <c r="G123" s="49" t="s">
        <v>417</v>
      </c>
      <c r="H123" s="50" t="s">
        <v>418</v>
      </c>
      <c r="I123" s="51"/>
      <c r="J123" s="52"/>
      <c r="K123" s="52"/>
      <c r="L123" s="52"/>
      <c r="M123" s="52"/>
      <c r="N123" s="96"/>
      <c r="O123" s="90"/>
      <c r="P123" s="111"/>
      <c r="Q123" s="52"/>
      <c r="R123" s="52"/>
      <c r="S123" s="47"/>
      <c r="U123" s="41"/>
      <c r="V123" s="102"/>
    </row>
    <row r="124" spans="1:22" ht="22.5">
      <c r="A124" s="85">
        <v>124</v>
      </c>
      <c r="B124" s="47" t="s">
        <v>85</v>
      </c>
      <c r="C124" s="55" t="s">
        <v>122</v>
      </c>
      <c r="D124" s="40" t="s">
        <v>67</v>
      </c>
      <c r="E124" s="40" t="s">
        <v>255</v>
      </c>
      <c r="F124" s="48" t="s">
        <v>274</v>
      </c>
      <c r="G124" s="49" t="s">
        <v>118</v>
      </c>
      <c r="H124" s="50" t="s">
        <v>119</v>
      </c>
      <c r="I124" s="51"/>
      <c r="J124" s="52"/>
      <c r="K124" s="52"/>
      <c r="L124" s="52"/>
      <c r="M124" s="52"/>
      <c r="N124" s="96"/>
      <c r="O124" s="90"/>
      <c r="P124" s="111"/>
      <c r="Q124" s="52"/>
      <c r="R124" s="52"/>
      <c r="S124" s="47"/>
      <c r="U124" s="41"/>
      <c r="V124" s="102"/>
    </row>
    <row r="125" spans="1:21" ht="22.5">
      <c r="A125" s="85">
        <v>125</v>
      </c>
      <c r="B125" s="47" t="s">
        <v>85</v>
      </c>
      <c r="C125" s="55" t="s">
        <v>123</v>
      </c>
      <c r="D125" s="40" t="s">
        <v>224</v>
      </c>
      <c r="E125" s="40" t="s">
        <v>234</v>
      </c>
      <c r="F125" s="48" t="s">
        <v>274</v>
      </c>
      <c r="G125" s="49" t="s">
        <v>118</v>
      </c>
      <c r="H125" s="50" t="s">
        <v>119</v>
      </c>
      <c r="I125" s="51"/>
      <c r="J125" s="52"/>
      <c r="K125" s="52"/>
      <c r="L125" s="52"/>
      <c r="M125" s="52"/>
      <c r="N125" s="96"/>
      <c r="O125" s="90"/>
      <c r="P125" s="52"/>
      <c r="Q125" s="52"/>
      <c r="R125" s="52"/>
      <c r="S125" s="47"/>
      <c r="U125" s="41"/>
    </row>
    <row r="126" spans="1:22" ht="22.5">
      <c r="A126" s="85">
        <v>126</v>
      </c>
      <c r="B126" s="47" t="s">
        <v>85</v>
      </c>
      <c r="C126" s="55" t="s">
        <v>124</v>
      </c>
      <c r="D126" s="40" t="s">
        <v>224</v>
      </c>
      <c r="E126" s="40" t="s">
        <v>227</v>
      </c>
      <c r="F126" s="48" t="s">
        <v>274</v>
      </c>
      <c r="G126" s="49" t="s">
        <v>118</v>
      </c>
      <c r="H126" s="50" t="s">
        <v>119</v>
      </c>
      <c r="I126" s="51"/>
      <c r="J126" s="52"/>
      <c r="K126" s="52"/>
      <c r="L126" s="52"/>
      <c r="M126" s="52"/>
      <c r="N126" s="96"/>
      <c r="O126" s="90"/>
      <c r="P126" s="52"/>
      <c r="Q126" s="52"/>
      <c r="R126" s="52"/>
      <c r="S126" s="47"/>
      <c r="U126" s="41"/>
      <c r="V126" s="102"/>
    </row>
    <row r="127" spans="1:21" ht="56.25">
      <c r="A127" s="85">
        <v>127</v>
      </c>
      <c r="B127" s="47" t="s">
        <v>268</v>
      </c>
      <c r="C127" s="55" t="s">
        <v>186</v>
      </c>
      <c r="D127" s="40" t="s">
        <v>203</v>
      </c>
      <c r="E127" s="40" t="s">
        <v>282</v>
      </c>
      <c r="F127" s="48" t="s">
        <v>63</v>
      </c>
      <c r="G127" s="49" t="s">
        <v>575</v>
      </c>
      <c r="H127" s="50" t="s">
        <v>576</v>
      </c>
      <c r="I127" s="51"/>
      <c r="J127" s="52"/>
      <c r="K127" s="52"/>
      <c r="L127" s="52"/>
      <c r="M127" s="52"/>
      <c r="N127" s="96"/>
      <c r="O127" s="90"/>
      <c r="P127" s="111"/>
      <c r="Q127" s="52"/>
      <c r="R127" s="52"/>
      <c r="S127" s="47"/>
      <c r="U127" s="41"/>
    </row>
    <row r="128" spans="1:21" ht="191.25">
      <c r="A128" s="85">
        <v>128</v>
      </c>
      <c r="B128" s="47" t="s">
        <v>268</v>
      </c>
      <c r="C128" s="55" t="s">
        <v>186</v>
      </c>
      <c r="D128" s="40" t="s">
        <v>203</v>
      </c>
      <c r="E128" s="40" t="s">
        <v>270</v>
      </c>
      <c r="F128" s="48" t="s">
        <v>63</v>
      </c>
      <c r="G128" s="49" t="s">
        <v>577</v>
      </c>
      <c r="H128" s="50" t="s">
        <v>578</v>
      </c>
      <c r="I128" s="51"/>
      <c r="J128" s="52"/>
      <c r="K128" s="52"/>
      <c r="L128" s="52"/>
      <c r="M128" s="52"/>
      <c r="N128" s="96"/>
      <c r="O128" s="90"/>
      <c r="P128" s="111"/>
      <c r="Q128" s="52"/>
      <c r="R128" s="52"/>
      <c r="S128" s="47"/>
      <c r="U128" s="41"/>
    </row>
    <row r="129" spans="1:22" ht="56.25">
      <c r="A129" s="85">
        <v>129</v>
      </c>
      <c r="B129" s="47" t="s">
        <v>85</v>
      </c>
      <c r="C129" s="55" t="s">
        <v>186</v>
      </c>
      <c r="D129" s="40" t="s">
        <v>203</v>
      </c>
      <c r="E129" s="40" t="s">
        <v>204</v>
      </c>
      <c r="F129" s="48" t="s">
        <v>274</v>
      </c>
      <c r="G129" s="49" t="s">
        <v>125</v>
      </c>
      <c r="H129" s="50" t="s">
        <v>126</v>
      </c>
      <c r="I129" s="51"/>
      <c r="J129" s="52"/>
      <c r="K129" s="52"/>
      <c r="L129" s="52"/>
      <c r="M129" s="52"/>
      <c r="N129" s="96"/>
      <c r="O129" s="90"/>
      <c r="P129" s="111"/>
      <c r="Q129" s="52"/>
      <c r="R129" s="52"/>
      <c r="S129" s="47"/>
      <c r="U129" s="41"/>
      <c r="V129" s="102"/>
    </row>
    <row r="130" spans="1:21" ht="56.25">
      <c r="A130" s="85">
        <v>130</v>
      </c>
      <c r="B130" s="47" t="s">
        <v>265</v>
      </c>
      <c r="C130" s="55" t="s">
        <v>186</v>
      </c>
      <c r="D130" s="115" t="s">
        <v>203</v>
      </c>
      <c r="E130" s="40" t="s">
        <v>216</v>
      </c>
      <c r="F130" s="48" t="s">
        <v>63</v>
      </c>
      <c r="G130" s="49" t="s">
        <v>444</v>
      </c>
      <c r="H130" s="50" t="s">
        <v>445</v>
      </c>
      <c r="I130" s="51"/>
      <c r="J130" s="52"/>
      <c r="K130" s="52"/>
      <c r="L130" s="52"/>
      <c r="M130" s="52"/>
      <c r="N130" s="96"/>
      <c r="O130" s="90"/>
      <c r="P130" s="111"/>
      <c r="Q130" s="52"/>
      <c r="R130" s="52"/>
      <c r="S130" s="47"/>
      <c r="U130" s="41"/>
    </row>
    <row r="131" spans="1:19" ht="135">
      <c r="A131" s="85">
        <v>131</v>
      </c>
      <c r="B131" s="47" t="s">
        <v>507</v>
      </c>
      <c r="C131" s="55" t="s">
        <v>186</v>
      </c>
      <c r="D131" s="40" t="s">
        <v>203</v>
      </c>
      <c r="E131" s="40" t="s">
        <v>216</v>
      </c>
      <c r="F131" s="48" t="s">
        <v>63</v>
      </c>
      <c r="G131" s="49" t="s">
        <v>510</v>
      </c>
      <c r="H131" s="50" t="s">
        <v>511</v>
      </c>
      <c r="I131" s="51"/>
      <c r="J131" s="52"/>
      <c r="K131" s="52"/>
      <c r="L131" s="52"/>
      <c r="M131" s="52"/>
      <c r="N131" s="96"/>
      <c r="O131" s="90"/>
      <c r="P131" s="52"/>
      <c r="Q131" s="52"/>
      <c r="R131" s="52"/>
      <c r="S131" s="47"/>
    </row>
    <row r="132" spans="1:19" ht="56.25">
      <c r="A132" s="85">
        <v>132</v>
      </c>
      <c r="B132" s="47" t="s">
        <v>71</v>
      </c>
      <c r="C132" s="55" t="s">
        <v>186</v>
      </c>
      <c r="D132" s="40" t="s">
        <v>203</v>
      </c>
      <c r="E132" s="40" t="s">
        <v>216</v>
      </c>
      <c r="F132" s="48" t="s">
        <v>63</v>
      </c>
      <c r="G132" s="49" t="s">
        <v>12</v>
      </c>
      <c r="H132" s="50" t="s">
        <v>13</v>
      </c>
      <c r="I132" s="51"/>
      <c r="J132" s="52"/>
      <c r="K132" s="52"/>
      <c r="L132" s="52"/>
      <c r="M132" s="52"/>
      <c r="N132" s="96"/>
      <c r="O132" s="90"/>
      <c r="P132" s="52"/>
      <c r="Q132" s="52"/>
      <c r="R132" s="52"/>
      <c r="S132" s="47"/>
    </row>
    <row r="133" spans="1:21" ht="22.5">
      <c r="A133" s="85">
        <v>133</v>
      </c>
      <c r="B133" s="47" t="s">
        <v>85</v>
      </c>
      <c r="C133" s="55" t="s">
        <v>186</v>
      </c>
      <c r="D133" s="40" t="s">
        <v>203</v>
      </c>
      <c r="E133" s="40" t="s">
        <v>224</v>
      </c>
      <c r="F133" s="48" t="s">
        <v>274</v>
      </c>
      <c r="G133" s="49" t="s">
        <v>127</v>
      </c>
      <c r="H133" s="50" t="s">
        <v>128</v>
      </c>
      <c r="I133" s="51"/>
      <c r="J133" s="52"/>
      <c r="K133" s="52"/>
      <c r="L133" s="52"/>
      <c r="M133" s="52"/>
      <c r="N133" s="96"/>
      <c r="O133" s="90"/>
      <c r="P133" s="111"/>
      <c r="Q133" s="52"/>
      <c r="R133" s="52"/>
      <c r="S133" s="47"/>
      <c r="U133" s="41"/>
    </row>
    <row r="134" spans="1:22" ht="67.5">
      <c r="A134" s="85">
        <v>134</v>
      </c>
      <c r="B134" s="47" t="s">
        <v>259</v>
      </c>
      <c r="C134" s="55" t="s">
        <v>186</v>
      </c>
      <c r="D134" s="40" t="s">
        <v>203</v>
      </c>
      <c r="E134" s="40" t="s">
        <v>224</v>
      </c>
      <c r="F134" s="48" t="s">
        <v>273</v>
      </c>
      <c r="G134" s="49" t="s">
        <v>464</v>
      </c>
      <c r="H134" s="50" t="s">
        <v>493</v>
      </c>
      <c r="I134" s="51"/>
      <c r="J134" s="52"/>
      <c r="K134" s="52"/>
      <c r="L134" s="52"/>
      <c r="M134" s="52"/>
      <c r="N134" s="96"/>
      <c r="O134" s="90"/>
      <c r="P134" s="111"/>
      <c r="Q134" s="52"/>
      <c r="R134" s="52"/>
      <c r="S134" s="47"/>
      <c r="U134" s="41"/>
      <c r="V134" s="102"/>
    </row>
    <row r="135" spans="1:21" ht="123.75">
      <c r="A135" s="85">
        <v>135</v>
      </c>
      <c r="B135" s="47" t="s">
        <v>507</v>
      </c>
      <c r="C135" s="55" t="s">
        <v>186</v>
      </c>
      <c r="D135" s="40" t="s">
        <v>203</v>
      </c>
      <c r="E135" s="40" t="s">
        <v>224</v>
      </c>
      <c r="F135" s="48" t="s">
        <v>63</v>
      </c>
      <c r="G135" s="49" t="s">
        <v>512</v>
      </c>
      <c r="H135" s="50" t="s">
        <v>513</v>
      </c>
      <c r="I135" s="51"/>
      <c r="J135" s="52"/>
      <c r="K135" s="52"/>
      <c r="L135" s="52"/>
      <c r="M135" s="52"/>
      <c r="N135" s="96"/>
      <c r="O135" s="90"/>
      <c r="P135" s="111"/>
      <c r="Q135" s="52"/>
      <c r="R135" s="52"/>
      <c r="S135" s="47"/>
      <c r="U135" s="41"/>
    </row>
    <row r="136" spans="1:21" ht="33.75">
      <c r="A136" s="85">
        <v>136</v>
      </c>
      <c r="B136" s="47" t="s">
        <v>71</v>
      </c>
      <c r="C136" s="55" t="s">
        <v>186</v>
      </c>
      <c r="D136" s="40" t="s">
        <v>203</v>
      </c>
      <c r="E136" s="40" t="s">
        <v>203</v>
      </c>
      <c r="F136" s="48" t="s">
        <v>285</v>
      </c>
      <c r="G136" s="49" t="s">
        <v>14</v>
      </c>
      <c r="H136" s="50" t="s">
        <v>15</v>
      </c>
      <c r="I136" s="51"/>
      <c r="J136" s="52"/>
      <c r="K136" s="52"/>
      <c r="L136" s="52"/>
      <c r="M136" s="52"/>
      <c r="N136" s="96"/>
      <c r="O136" s="90"/>
      <c r="P136" s="111"/>
      <c r="Q136" s="52"/>
      <c r="R136" s="52"/>
      <c r="S136" s="47"/>
      <c r="U136" s="41"/>
    </row>
    <row r="137" spans="1:21" ht="67.5">
      <c r="A137" s="85">
        <v>137</v>
      </c>
      <c r="B137" s="47" t="s">
        <v>259</v>
      </c>
      <c r="C137" s="55" t="s">
        <v>186</v>
      </c>
      <c r="D137" s="40" t="s">
        <v>203</v>
      </c>
      <c r="E137" s="40" t="s">
        <v>190</v>
      </c>
      <c r="F137" s="48" t="s">
        <v>273</v>
      </c>
      <c r="G137" s="49" t="s">
        <v>464</v>
      </c>
      <c r="H137" s="50" t="s">
        <v>494</v>
      </c>
      <c r="I137" s="51"/>
      <c r="J137" s="52"/>
      <c r="K137" s="52"/>
      <c r="L137" s="52"/>
      <c r="M137" s="52"/>
      <c r="N137" s="96"/>
      <c r="O137" s="90"/>
      <c r="P137" s="111"/>
      <c r="Q137" s="52"/>
      <c r="R137" s="52"/>
      <c r="S137" s="47"/>
      <c r="U137" s="41"/>
    </row>
    <row r="138" spans="1:21" ht="33.75">
      <c r="A138" s="85">
        <v>138</v>
      </c>
      <c r="B138" s="47" t="s">
        <v>85</v>
      </c>
      <c r="C138" s="55" t="s">
        <v>223</v>
      </c>
      <c r="D138" s="40" t="s">
        <v>203</v>
      </c>
      <c r="E138" s="40" t="s">
        <v>220</v>
      </c>
      <c r="F138" s="48" t="s">
        <v>274</v>
      </c>
      <c r="G138" s="49" t="s">
        <v>132</v>
      </c>
      <c r="H138" s="50" t="s">
        <v>133</v>
      </c>
      <c r="I138" s="51"/>
      <c r="J138" s="52"/>
      <c r="K138" s="52"/>
      <c r="L138" s="52"/>
      <c r="M138" s="52"/>
      <c r="N138" s="96"/>
      <c r="O138" s="90"/>
      <c r="P138" s="111"/>
      <c r="Q138" s="52"/>
      <c r="R138" s="52"/>
      <c r="S138" s="47"/>
      <c r="U138" s="41"/>
    </row>
    <row r="139" spans="1:21" ht="67.5">
      <c r="A139" s="85">
        <v>139</v>
      </c>
      <c r="B139" s="47" t="s">
        <v>85</v>
      </c>
      <c r="C139" s="55" t="s">
        <v>257</v>
      </c>
      <c r="D139" s="40" t="s">
        <v>203</v>
      </c>
      <c r="E139" s="40" t="s">
        <v>129</v>
      </c>
      <c r="F139" s="48" t="s">
        <v>274</v>
      </c>
      <c r="G139" s="49" t="s">
        <v>130</v>
      </c>
      <c r="H139" s="50" t="s">
        <v>131</v>
      </c>
      <c r="I139" s="51"/>
      <c r="J139" s="52"/>
      <c r="K139" s="52"/>
      <c r="L139" s="52"/>
      <c r="M139" s="52"/>
      <c r="N139" s="96"/>
      <c r="O139" s="90"/>
      <c r="P139" s="111"/>
      <c r="Q139" s="52"/>
      <c r="R139" s="52"/>
      <c r="S139" s="47"/>
      <c r="U139" s="41"/>
    </row>
    <row r="140" spans="1:21" ht="22.5">
      <c r="A140" s="85">
        <v>140</v>
      </c>
      <c r="B140" s="47" t="s">
        <v>259</v>
      </c>
      <c r="C140" s="55" t="s">
        <v>223</v>
      </c>
      <c r="D140" s="40" t="s">
        <v>203</v>
      </c>
      <c r="E140" s="40" t="s">
        <v>129</v>
      </c>
      <c r="F140" s="48" t="s">
        <v>274</v>
      </c>
      <c r="G140" s="49" t="s">
        <v>495</v>
      </c>
      <c r="H140" s="50" t="s">
        <v>260</v>
      </c>
      <c r="I140" s="51"/>
      <c r="J140" s="52"/>
      <c r="K140" s="52"/>
      <c r="L140" s="52"/>
      <c r="M140" s="52"/>
      <c r="N140" s="96"/>
      <c r="O140" s="90"/>
      <c r="P140" s="111"/>
      <c r="Q140" s="52"/>
      <c r="R140" s="52"/>
      <c r="S140" s="47"/>
      <c r="U140" s="41"/>
    </row>
    <row r="141" spans="1:21" ht="22.5">
      <c r="A141" s="85">
        <v>141</v>
      </c>
      <c r="B141" s="47" t="s">
        <v>71</v>
      </c>
      <c r="C141" s="55" t="s">
        <v>223</v>
      </c>
      <c r="D141" s="40" t="s">
        <v>203</v>
      </c>
      <c r="E141" s="40" t="s">
        <v>256</v>
      </c>
      <c r="F141" s="48" t="s">
        <v>274</v>
      </c>
      <c r="G141" s="49" t="s">
        <v>16</v>
      </c>
      <c r="H141" s="50" t="s">
        <v>17</v>
      </c>
      <c r="I141" s="51"/>
      <c r="J141" s="52"/>
      <c r="K141" s="52"/>
      <c r="L141" s="52"/>
      <c r="M141" s="52"/>
      <c r="N141" s="96"/>
      <c r="O141" s="90"/>
      <c r="P141" s="111"/>
      <c r="Q141" s="52"/>
      <c r="R141" s="52"/>
      <c r="S141" s="47"/>
      <c r="U141" s="41"/>
    </row>
    <row r="142" spans="1:21" ht="101.25">
      <c r="A142" s="85">
        <v>142</v>
      </c>
      <c r="B142" s="47" t="s">
        <v>265</v>
      </c>
      <c r="C142" s="55" t="s">
        <v>223</v>
      </c>
      <c r="D142" s="40" t="s">
        <v>203</v>
      </c>
      <c r="E142" s="40" t="s">
        <v>253</v>
      </c>
      <c r="F142" s="48" t="s">
        <v>273</v>
      </c>
      <c r="G142" s="49" t="s">
        <v>446</v>
      </c>
      <c r="H142" s="50" t="s">
        <v>447</v>
      </c>
      <c r="I142" s="51"/>
      <c r="J142" s="52"/>
      <c r="K142" s="52"/>
      <c r="L142" s="52"/>
      <c r="M142" s="52"/>
      <c r="N142" s="96"/>
      <c r="O142" s="90"/>
      <c r="P142" s="111"/>
      <c r="Q142" s="52"/>
      <c r="R142" s="52"/>
      <c r="S142" s="47"/>
      <c r="U142" s="41"/>
    </row>
    <row r="143" spans="1:21" ht="45">
      <c r="A143" s="85">
        <v>143</v>
      </c>
      <c r="B143" s="47" t="s">
        <v>259</v>
      </c>
      <c r="C143" s="55" t="s">
        <v>223</v>
      </c>
      <c r="D143" s="40" t="s">
        <v>203</v>
      </c>
      <c r="E143" s="40" t="s">
        <v>255</v>
      </c>
      <c r="F143" s="48" t="s">
        <v>63</v>
      </c>
      <c r="G143" s="49" t="s">
        <v>473</v>
      </c>
      <c r="H143" s="50" t="s">
        <v>496</v>
      </c>
      <c r="I143" s="51"/>
      <c r="J143" s="52"/>
      <c r="K143" s="52"/>
      <c r="L143" s="52"/>
      <c r="M143" s="52"/>
      <c r="N143" s="96"/>
      <c r="O143" s="90"/>
      <c r="P143" s="111"/>
      <c r="Q143" s="52"/>
      <c r="R143" s="52"/>
      <c r="S143" s="47"/>
      <c r="U143" s="41"/>
    </row>
    <row r="144" spans="1:21" ht="90">
      <c r="A144" s="85">
        <v>144</v>
      </c>
      <c r="B144" s="47" t="s">
        <v>201</v>
      </c>
      <c r="C144" s="55" t="s">
        <v>81</v>
      </c>
      <c r="D144" s="40" t="s">
        <v>203</v>
      </c>
      <c r="E144" s="40" t="s">
        <v>207</v>
      </c>
      <c r="F144" s="48" t="s">
        <v>63</v>
      </c>
      <c r="G144" s="49" t="s">
        <v>82</v>
      </c>
      <c r="H144" s="50" t="s">
        <v>212</v>
      </c>
      <c r="I144" s="51"/>
      <c r="J144" s="52"/>
      <c r="K144" s="52"/>
      <c r="L144" s="52"/>
      <c r="M144" s="52"/>
      <c r="N144" s="96"/>
      <c r="O144" s="90"/>
      <c r="P144" s="111"/>
      <c r="Q144" s="52"/>
      <c r="R144" s="52"/>
      <c r="S144" s="47"/>
      <c r="U144" s="41"/>
    </row>
    <row r="145" spans="1:21" ht="112.5">
      <c r="A145" s="85">
        <v>145</v>
      </c>
      <c r="B145" s="47" t="s">
        <v>201</v>
      </c>
      <c r="C145" s="55" t="s">
        <v>81</v>
      </c>
      <c r="D145" s="40" t="s">
        <v>203</v>
      </c>
      <c r="E145" s="40" t="s">
        <v>207</v>
      </c>
      <c r="F145" s="48" t="s">
        <v>63</v>
      </c>
      <c r="G145" s="49" t="s">
        <v>83</v>
      </c>
      <c r="H145" s="50" t="s">
        <v>84</v>
      </c>
      <c r="I145" s="51"/>
      <c r="J145" s="52"/>
      <c r="K145" s="52"/>
      <c r="L145" s="52"/>
      <c r="M145" s="52"/>
      <c r="N145" s="96"/>
      <c r="O145" s="90"/>
      <c r="P145" s="111"/>
      <c r="Q145" s="52"/>
      <c r="R145" s="52"/>
      <c r="S145" s="47"/>
      <c r="U145" s="41"/>
    </row>
    <row r="146" spans="1:21" ht="112.5">
      <c r="A146" s="85">
        <v>146</v>
      </c>
      <c r="B146" s="47" t="s">
        <v>265</v>
      </c>
      <c r="C146" s="55" t="s">
        <v>81</v>
      </c>
      <c r="D146" s="40" t="s">
        <v>203</v>
      </c>
      <c r="E146" s="40" t="s">
        <v>221</v>
      </c>
      <c r="F146" s="48" t="s">
        <v>273</v>
      </c>
      <c r="G146" s="49" t="s">
        <v>431</v>
      </c>
      <c r="H146" s="50" t="s">
        <v>448</v>
      </c>
      <c r="I146" s="51"/>
      <c r="J146" s="52"/>
      <c r="K146" s="52"/>
      <c r="L146" s="52"/>
      <c r="M146" s="52"/>
      <c r="N146" s="96"/>
      <c r="O146" s="90"/>
      <c r="P146" s="111"/>
      <c r="Q146" s="52"/>
      <c r="R146" s="52"/>
      <c r="S146" s="47"/>
      <c r="U146" s="41"/>
    </row>
    <row r="147" spans="1:21" ht="213.75">
      <c r="A147" s="85">
        <v>147</v>
      </c>
      <c r="B147" s="47" t="s">
        <v>210</v>
      </c>
      <c r="C147" s="55" t="s">
        <v>186</v>
      </c>
      <c r="D147" s="40" t="s">
        <v>248</v>
      </c>
      <c r="E147" s="40" t="s">
        <v>233</v>
      </c>
      <c r="F147" s="48" t="s">
        <v>63</v>
      </c>
      <c r="G147" s="49" t="s">
        <v>44</v>
      </c>
      <c r="H147" s="50" t="s">
        <v>45</v>
      </c>
      <c r="I147" s="51"/>
      <c r="J147" s="52"/>
      <c r="K147" s="52"/>
      <c r="L147" s="52"/>
      <c r="M147" s="52"/>
      <c r="N147" s="96"/>
      <c r="O147" s="90"/>
      <c r="P147" s="111"/>
      <c r="Q147" s="52"/>
      <c r="R147" s="52"/>
      <c r="S147" s="47"/>
      <c r="U147" s="41"/>
    </row>
    <row r="148" spans="1:19" ht="33.75">
      <c r="A148" s="85">
        <v>148</v>
      </c>
      <c r="B148" s="47" t="s">
        <v>71</v>
      </c>
      <c r="C148" s="55" t="s">
        <v>208</v>
      </c>
      <c r="D148" s="40" t="s">
        <v>217</v>
      </c>
      <c r="E148" s="40" t="s">
        <v>203</v>
      </c>
      <c r="F148" s="48" t="s">
        <v>285</v>
      </c>
      <c r="G148" s="49" t="s">
        <v>18</v>
      </c>
      <c r="H148" s="50" t="s">
        <v>19</v>
      </c>
      <c r="I148" s="51"/>
      <c r="J148" s="52"/>
      <c r="K148" s="52"/>
      <c r="L148" s="52"/>
      <c r="M148" s="52"/>
      <c r="N148" s="96"/>
      <c r="O148" s="90"/>
      <c r="P148" s="52"/>
      <c r="Q148" s="52"/>
      <c r="R148" s="52"/>
      <c r="S148" s="47"/>
    </row>
    <row r="149" spans="1:21" ht="22.5">
      <c r="A149" s="85">
        <v>149</v>
      </c>
      <c r="B149" s="47" t="s">
        <v>85</v>
      </c>
      <c r="C149" s="55" t="s">
        <v>293</v>
      </c>
      <c r="D149" s="40" t="s">
        <v>217</v>
      </c>
      <c r="E149" s="40" t="s">
        <v>233</v>
      </c>
      <c r="F149" s="48" t="s">
        <v>274</v>
      </c>
      <c r="G149" s="49" t="s">
        <v>134</v>
      </c>
      <c r="H149" s="50" t="s">
        <v>135</v>
      </c>
      <c r="I149" s="51"/>
      <c r="J149" s="52"/>
      <c r="K149" s="52"/>
      <c r="L149" s="52"/>
      <c r="M149" s="52"/>
      <c r="N149" s="96"/>
      <c r="O149" s="90"/>
      <c r="P149" s="111"/>
      <c r="Q149" s="52"/>
      <c r="R149" s="52"/>
      <c r="S149" s="47"/>
      <c r="U149" s="41"/>
    </row>
    <row r="150" spans="1:21" ht="56.25">
      <c r="A150" s="85">
        <v>150</v>
      </c>
      <c r="B150" s="47" t="s">
        <v>507</v>
      </c>
      <c r="C150" s="55" t="s">
        <v>514</v>
      </c>
      <c r="D150" s="40" t="s">
        <v>217</v>
      </c>
      <c r="E150" s="40" t="s">
        <v>233</v>
      </c>
      <c r="F150" s="48" t="s">
        <v>63</v>
      </c>
      <c r="G150" s="49" t="s">
        <v>515</v>
      </c>
      <c r="H150" s="50" t="s">
        <v>516</v>
      </c>
      <c r="I150" s="51"/>
      <c r="J150" s="52"/>
      <c r="K150" s="52"/>
      <c r="L150" s="52"/>
      <c r="M150" s="52"/>
      <c r="N150" s="96"/>
      <c r="O150" s="90"/>
      <c r="P150" s="111"/>
      <c r="Q150" s="52"/>
      <c r="R150" s="52"/>
      <c r="S150" s="47"/>
      <c r="U150" s="41"/>
    </row>
    <row r="151" spans="1:21" ht="22.5">
      <c r="A151" s="85">
        <v>151</v>
      </c>
      <c r="B151" s="47" t="s">
        <v>85</v>
      </c>
      <c r="C151" s="55" t="s">
        <v>293</v>
      </c>
      <c r="D151" s="40" t="s">
        <v>190</v>
      </c>
      <c r="E151" s="40" t="s">
        <v>283</v>
      </c>
      <c r="F151" s="48" t="s">
        <v>274</v>
      </c>
      <c r="G151" s="49" t="s">
        <v>134</v>
      </c>
      <c r="H151" s="50" t="s">
        <v>135</v>
      </c>
      <c r="I151" s="51"/>
      <c r="J151" s="52"/>
      <c r="K151" s="52"/>
      <c r="L151" s="52"/>
      <c r="M151" s="52"/>
      <c r="N151" s="96"/>
      <c r="O151" s="90"/>
      <c r="P151" s="111"/>
      <c r="Q151" s="52"/>
      <c r="R151" s="52"/>
      <c r="S151" s="47"/>
      <c r="U151" s="41"/>
    </row>
    <row r="152" spans="1:21" ht="56.25">
      <c r="A152" s="85">
        <v>152</v>
      </c>
      <c r="B152" s="47" t="s">
        <v>71</v>
      </c>
      <c r="C152" s="55" t="s">
        <v>20</v>
      </c>
      <c r="D152" s="40" t="s">
        <v>190</v>
      </c>
      <c r="E152" s="40" t="s">
        <v>226</v>
      </c>
      <c r="F152" s="48" t="s">
        <v>63</v>
      </c>
      <c r="G152" s="49" t="s">
        <v>21</v>
      </c>
      <c r="H152" s="50" t="s">
        <v>22</v>
      </c>
      <c r="I152" s="51"/>
      <c r="J152" s="52"/>
      <c r="K152" s="52"/>
      <c r="L152" s="52"/>
      <c r="M152" s="52"/>
      <c r="N152" s="96"/>
      <c r="O152" s="90"/>
      <c r="P152" s="111"/>
      <c r="Q152" s="52"/>
      <c r="R152" s="52"/>
      <c r="S152" s="47"/>
      <c r="U152" s="41"/>
    </row>
    <row r="153" spans="1:21" ht="33.75">
      <c r="A153" s="85">
        <v>153</v>
      </c>
      <c r="B153" s="47" t="s">
        <v>232</v>
      </c>
      <c r="C153" s="55" t="s">
        <v>293</v>
      </c>
      <c r="D153" s="40" t="s">
        <v>236</v>
      </c>
      <c r="E153" s="40" t="s">
        <v>221</v>
      </c>
      <c r="F153" s="48" t="s">
        <v>63</v>
      </c>
      <c r="G153" s="49" t="s">
        <v>140</v>
      </c>
      <c r="H153" s="50" t="s">
        <v>239</v>
      </c>
      <c r="I153" s="51"/>
      <c r="J153" s="52"/>
      <c r="K153" s="52"/>
      <c r="L153" s="52"/>
      <c r="M153" s="52"/>
      <c r="N153" s="96"/>
      <c r="O153" s="90"/>
      <c r="P153" s="111"/>
      <c r="Q153" s="52"/>
      <c r="R153" s="52"/>
      <c r="S153" s="47"/>
      <c r="U153" s="41"/>
    </row>
    <row r="154" spans="1:21" ht="22.5">
      <c r="A154" s="85">
        <v>154</v>
      </c>
      <c r="B154" s="47" t="s">
        <v>265</v>
      </c>
      <c r="C154" s="55" t="s">
        <v>294</v>
      </c>
      <c r="D154" s="40" t="s">
        <v>271</v>
      </c>
      <c r="E154" s="40" t="s">
        <v>225</v>
      </c>
      <c r="F154" s="48" t="s">
        <v>273</v>
      </c>
      <c r="G154" s="49" t="s">
        <v>449</v>
      </c>
      <c r="H154" s="50" t="s">
        <v>450</v>
      </c>
      <c r="I154" s="51"/>
      <c r="J154" s="52"/>
      <c r="K154" s="52"/>
      <c r="L154" s="52"/>
      <c r="M154" s="52"/>
      <c r="N154" s="96"/>
      <c r="O154" s="90"/>
      <c r="P154" s="111"/>
      <c r="Q154" s="52"/>
      <c r="R154" s="52"/>
      <c r="S154" s="47"/>
      <c r="U154" s="41"/>
    </row>
    <row r="155" spans="1:21" ht="22.5">
      <c r="A155" s="85">
        <v>155</v>
      </c>
      <c r="B155" s="47" t="s">
        <v>268</v>
      </c>
      <c r="C155" s="55" t="s">
        <v>579</v>
      </c>
      <c r="D155" s="115" t="s">
        <v>220</v>
      </c>
      <c r="E155" s="115" t="s">
        <v>271</v>
      </c>
      <c r="F155" s="48" t="s">
        <v>274</v>
      </c>
      <c r="G155" s="49" t="s">
        <v>580</v>
      </c>
      <c r="H155" s="50" t="s">
        <v>581</v>
      </c>
      <c r="I155" s="51"/>
      <c r="J155" s="52"/>
      <c r="K155" s="52"/>
      <c r="L155" s="52"/>
      <c r="M155" s="52"/>
      <c r="N155" s="96"/>
      <c r="O155" s="90"/>
      <c r="P155" s="111"/>
      <c r="Q155" s="52"/>
      <c r="R155" s="52"/>
      <c r="S155" s="47"/>
      <c r="U155" s="41"/>
    </row>
    <row r="156" spans="1:21" ht="22.5">
      <c r="A156" s="85">
        <v>156</v>
      </c>
      <c r="B156" s="47" t="s">
        <v>265</v>
      </c>
      <c r="C156" s="55" t="s">
        <v>451</v>
      </c>
      <c r="D156" s="40" t="s">
        <v>220</v>
      </c>
      <c r="E156" s="40" t="s">
        <v>225</v>
      </c>
      <c r="F156" s="48" t="s">
        <v>273</v>
      </c>
      <c r="G156" s="49" t="s">
        <v>452</v>
      </c>
      <c r="H156" s="50" t="s">
        <v>453</v>
      </c>
      <c r="I156" s="51"/>
      <c r="J156" s="52"/>
      <c r="K156" s="52"/>
      <c r="L156" s="52"/>
      <c r="M156" s="52"/>
      <c r="N156" s="96"/>
      <c r="O156" s="90"/>
      <c r="P156" s="111"/>
      <c r="Q156" s="52"/>
      <c r="R156" s="52"/>
      <c r="S156" s="47"/>
      <c r="U156" s="41"/>
    </row>
    <row r="157" spans="1:19" ht="123.75">
      <c r="A157" s="85">
        <v>157</v>
      </c>
      <c r="B157" s="47" t="s">
        <v>184</v>
      </c>
      <c r="C157" s="55" t="s">
        <v>297</v>
      </c>
      <c r="D157" s="40" t="s">
        <v>240</v>
      </c>
      <c r="E157" s="40" t="s">
        <v>187</v>
      </c>
      <c r="F157" s="48" t="s">
        <v>63</v>
      </c>
      <c r="G157" s="49" t="s">
        <v>524</v>
      </c>
      <c r="H157" s="50" t="s">
        <v>525</v>
      </c>
      <c r="I157" s="51"/>
      <c r="J157" s="52"/>
      <c r="K157" s="52"/>
      <c r="L157" s="52"/>
      <c r="M157" s="52"/>
      <c r="N157" s="96"/>
      <c r="O157" s="90"/>
      <c r="P157" s="52"/>
      <c r="Q157" s="52"/>
      <c r="R157" s="52"/>
      <c r="S157" s="47"/>
    </row>
    <row r="158" spans="1:22" ht="202.5">
      <c r="A158" s="85">
        <v>158</v>
      </c>
      <c r="B158" s="47" t="s">
        <v>252</v>
      </c>
      <c r="C158" s="55" t="s">
        <v>411</v>
      </c>
      <c r="D158" s="40" t="s">
        <v>240</v>
      </c>
      <c r="E158" s="40" t="s">
        <v>233</v>
      </c>
      <c r="F158" s="48" t="s">
        <v>285</v>
      </c>
      <c r="G158" s="49" t="s">
        <v>412</v>
      </c>
      <c r="H158" s="50" t="s">
        <v>413</v>
      </c>
      <c r="I158" s="51"/>
      <c r="J158" s="52"/>
      <c r="K158" s="52"/>
      <c r="L158" s="52"/>
      <c r="M158" s="52"/>
      <c r="N158" s="96"/>
      <c r="O158" s="90"/>
      <c r="P158" s="111"/>
      <c r="Q158" s="52"/>
      <c r="R158" s="52"/>
      <c r="S158" s="47"/>
      <c r="U158" s="41"/>
      <c r="V158" s="102"/>
    </row>
    <row r="159" spans="1:22" ht="56.25">
      <c r="A159" s="85">
        <v>159</v>
      </c>
      <c r="B159" s="47" t="s">
        <v>265</v>
      </c>
      <c r="C159" s="55" t="s">
        <v>297</v>
      </c>
      <c r="D159" s="40" t="s">
        <v>226</v>
      </c>
      <c r="E159" s="40" t="s">
        <v>286</v>
      </c>
      <c r="F159" s="48" t="s">
        <v>273</v>
      </c>
      <c r="G159" s="49" t="s">
        <v>454</v>
      </c>
      <c r="H159" s="50" t="s">
        <v>455</v>
      </c>
      <c r="I159" s="51"/>
      <c r="J159" s="52"/>
      <c r="K159" s="52"/>
      <c r="L159" s="52"/>
      <c r="M159" s="52"/>
      <c r="N159" s="96"/>
      <c r="O159" s="90"/>
      <c r="P159" s="111"/>
      <c r="Q159" s="52"/>
      <c r="R159" s="52"/>
      <c r="S159" s="47"/>
      <c r="U159" s="41"/>
      <c r="V159" s="102"/>
    </row>
    <row r="160" spans="1:21" ht="123.75">
      <c r="A160" s="85">
        <v>160</v>
      </c>
      <c r="B160" s="47" t="s">
        <v>184</v>
      </c>
      <c r="C160" s="55" t="s">
        <v>297</v>
      </c>
      <c r="D160" s="40" t="s">
        <v>226</v>
      </c>
      <c r="E160" s="40" t="s">
        <v>219</v>
      </c>
      <c r="F160" s="48" t="s">
        <v>63</v>
      </c>
      <c r="G160" s="49" t="s">
        <v>526</v>
      </c>
      <c r="H160" s="50" t="s">
        <v>525</v>
      </c>
      <c r="I160" s="51"/>
      <c r="J160" s="52"/>
      <c r="K160" s="52"/>
      <c r="L160" s="52"/>
      <c r="M160" s="52"/>
      <c r="N160" s="96"/>
      <c r="O160" s="99"/>
      <c r="P160" s="111"/>
      <c r="Q160" s="52"/>
      <c r="R160" s="52"/>
      <c r="S160" s="47"/>
      <c r="U160" s="41"/>
    </row>
    <row r="161" spans="1:21" ht="45">
      <c r="A161" s="85">
        <v>161</v>
      </c>
      <c r="B161" s="47" t="s">
        <v>184</v>
      </c>
      <c r="C161" s="55" t="s">
        <v>297</v>
      </c>
      <c r="D161" s="40" t="s">
        <v>226</v>
      </c>
      <c r="E161" s="40" t="s">
        <v>219</v>
      </c>
      <c r="F161" s="48" t="s">
        <v>63</v>
      </c>
      <c r="G161" s="49" t="s">
        <v>527</v>
      </c>
      <c r="H161" s="50" t="s">
        <v>528</v>
      </c>
      <c r="I161" s="51"/>
      <c r="J161" s="52"/>
      <c r="K161" s="52"/>
      <c r="L161" s="52"/>
      <c r="M161" s="52"/>
      <c r="N161" s="96"/>
      <c r="O161" s="99"/>
      <c r="P161" s="111"/>
      <c r="Q161" s="52"/>
      <c r="R161" s="52"/>
      <c r="S161" s="47"/>
      <c r="U161" s="41"/>
    </row>
    <row r="162" spans="1:22" ht="67.5">
      <c r="A162" s="85">
        <v>162</v>
      </c>
      <c r="B162" s="47" t="s">
        <v>458</v>
      </c>
      <c r="C162" s="55" t="s">
        <v>297</v>
      </c>
      <c r="D162" s="40" t="s">
        <v>226</v>
      </c>
      <c r="E162" s="40" t="s">
        <v>219</v>
      </c>
      <c r="F162" s="48" t="s">
        <v>63</v>
      </c>
      <c r="G162" s="49" t="s">
        <v>421</v>
      </c>
      <c r="H162" s="50" t="s">
        <v>459</v>
      </c>
      <c r="I162" s="51"/>
      <c r="J162" s="52"/>
      <c r="K162" s="52"/>
      <c r="L162" s="52"/>
      <c r="M162" s="52"/>
      <c r="N162" s="96"/>
      <c r="O162" s="99"/>
      <c r="P162" s="111"/>
      <c r="Q162" s="52"/>
      <c r="R162" s="52"/>
      <c r="S162" s="47"/>
      <c r="U162" s="41"/>
      <c r="V162" s="102"/>
    </row>
    <row r="163" spans="1:21" ht="45">
      <c r="A163" s="85">
        <v>163</v>
      </c>
      <c r="B163" s="47" t="s">
        <v>458</v>
      </c>
      <c r="C163" s="55" t="s">
        <v>297</v>
      </c>
      <c r="D163" s="40" t="s">
        <v>226</v>
      </c>
      <c r="E163" s="40" t="s">
        <v>219</v>
      </c>
      <c r="F163" s="48" t="s">
        <v>63</v>
      </c>
      <c r="G163" s="49" t="s">
        <v>422</v>
      </c>
      <c r="H163" s="50" t="s">
        <v>460</v>
      </c>
      <c r="I163" s="51"/>
      <c r="J163" s="52"/>
      <c r="K163" s="52"/>
      <c r="L163" s="52"/>
      <c r="M163" s="52"/>
      <c r="N163" s="96"/>
      <c r="O163" s="99"/>
      <c r="P163" s="111"/>
      <c r="Q163" s="52"/>
      <c r="R163" s="52"/>
      <c r="S163" s="47"/>
      <c r="U163" s="41"/>
    </row>
    <row r="164" spans="1:22" ht="45">
      <c r="A164" s="85">
        <v>164</v>
      </c>
      <c r="B164" s="47" t="s">
        <v>155</v>
      </c>
      <c r="C164" s="55" t="s">
        <v>297</v>
      </c>
      <c r="D164" s="40" t="s">
        <v>226</v>
      </c>
      <c r="E164" s="40" t="s">
        <v>219</v>
      </c>
      <c r="F164" s="48" t="s">
        <v>63</v>
      </c>
      <c r="G164" s="49" t="s">
        <v>432</v>
      </c>
      <c r="H164" s="50" t="s">
        <v>160</v>
      </c>
      <c r="I164" s="51"/>
      <c r="J164" s="52"/>
      <c r="K164" s="52"/>
      <c r="L164" s="52"/>
      <c r="M164" s="52"/>
      <c r="N164" s="96"/>
      <c r="O164" s="99"/>
      <c r="P164" s="111"/>
      <c r="Q164" s="52"/>
      <c r="R164" s="52"/>
      <c r="S164" s="47"/>
      <c r="U164" s="41"/>
      <c r="V164" s="102"/>
    </row>
    <row r="165" spans="1:21" ht="78.75">
      <c r="A165" s="85">
        <v>165</v>
      </c>
      <c r="B165" s="47" t="s">
        <v>155</v>
      </c>
      <c r="C165" s="55" t="s">
        <v>297</v>
      </c>
      <c r="D165" s="40" t="s">
        <v>226</v>
      </c>
      <c r="E165" s="40" t="s">
        <v>219</v>
      </c>
      <c r="F165" s="48" t="s">
        <v>63</v>
      </c>
      <c r="G165" s="49" t="s">
        <v>433</v>
      </c>
      <c r="H165" s="50" t="s">
        <v>156</v>
      </c>
      <c r="I165" s="51"/>
      <c r="J165" s="52"/>
      <c r="K165" s="52"/>
      <c r="L165" s="52"/>
      <c r="M165" s="52"/>
      <c r="N165" s="96"/>
      <c r="O165" s="99"/>
      <c r="P165" s="111"/>
      <c r="Q165" s="52"/>
      <c r="R165" s="52"/>
      <c r="S165" s="47"/>
      <c r="U165" s="41"/>
    </row>
    <row r="166" spans="1:21" ht="33.75">
      <c r="A166" s="85">
        <v>166</v>
      </c>
      <c r="B166" s="47" t="s">
        <v>155</v>
      </c>
      <c r="C166" s="55" t="s">
        <v>297</v>
      </c>
      <c r="D166" s="40" t="s">
        <v>226</v>
      </c>
      <c r="E166" s="40" t="s">
        <v>219</v>
      </c>
      <c r="F166" s="48" t="s">
        <v>63</v>
      </c>
      <c r="G166" s="49" t="s">
        <v>434</v>
      </c>
      <c r="H166" s="50" t="s">
        <v>157</v>
      </c>
      <c r="I166" s="51"/>
      <c r="J166" s="52"/>
      <c r="K166" s="52"/>
      <c r="L166" s="52"/>
      <c r="M166" s="52"/>
      <c r="N166" s="96"/>
      <c r="O166" s="99"/>
      <c r="P166" s="111"/>
      <c r="Q166" s="52"/>
      <c r="R166" s="52"/>
      <c r="S166" s="47"/>
      <c r="U166" s="41"/>
    </row>
    <row r="167" spans="1:21" ht="78.75">
      <c r="A167" s="85">
        <v>167</v>
      </c>
      <c r="B167" s="47" t="s">
        <v>419</v>
      </c>
      <c r="C167" s="100" t="s">
        <v>297</v>
      </c>
      <c r="D167" s="40" t="s">
        <v>226</v>
      </c>
      <c r="E167" s="40" t="s">
        <v>219</v>
      </c>
      <c r="F167" s="48" t="s">
        <v>63</v>
      </c>
      <c r="G167" s="49" t="s">
        <v>435</v>
      </c>
      <c r="H167" s="50" t="s">
        <v>420</v>
      </c>
      <c r="I167" s="51"/>
      <c r="J167" s="52"/>
      <c r="K167" s="52"/>
      <c r="L167" s="52"/>
      <c r="M167" s="52"/>
      <c r="N167" s="96"/>
      <c r="O167" s="99"/>
      <c r="P167" s="111"/>
      <c r="Q167" s="52"/>
      <c r="R167" s="52"/>
      <c r="S167" s="47"/>
      <c r="U167" s="41"/>
    </row>
    <row r="168" spans="1:21" ht="45">
      <c r="A168" s="85">
        <v>168</v>
      </c>
      <c r="B168" s="47" t="s">
        <v>259</v>
      </c>
      <c r="C168" s="55" t="s">
        <v>297</v>
      </c>
      <c r="D168" s="40" t="s">
        <v>226</v>
      </c>
      <c r="E168" s="40" t="s">
        <v>213</v>
      </c>
      <c r="F168" s="48" t="s">
        <v>63</v>
      </c>
      <c r="G168" s="49" t="s">
        <v>497</v>
      </c>
      <c r="H168" s="50" t="s">
        <v>498</v>
      </c>
      <c r="I168" s="51"/>
      <c r="J168" s="52"/>
      <c r="K168" s="52"/>
      <c r="L168" s="52"/>
      <c r="M168" s="52"/>
      <c r="N168" s="96"/>
      <c r="O168" s="99"/>
      <c r="P168" s="111"/>
      <c r="Q168" s="52"/>
      <c r="R168" s="52"/>
      <c r="S168" s="47"/>
      <c r="U168" s="41"/>
    </row>
    <row r="169" spans="1:21" ht="202.5">
      <c r="A169" s="85">
        <v>169</v>
      </c>
      <c r="B169" s="47" t="s">
        <v>252</v>
      </c>
      <c r="C169" s="55" t="s">
        <v>414</v>
      </c>
      <c r="D169" s="40" t="s">
        <v>226</v>
      </c>
      <c r="E169" s="40" t="s">
        <v>67</v>
      </c>
      <c r="F169" s="48" t="s">
        <v>285</v>
      </c>
      <c r="G169" s="49" t="s">
        <v>415</v>
      </c>
      <c r="H169" s="50" t="s">
        <v>413</v>
      </c>
      <c r="I169" s="51"/>
      <c r="J169" s="52"/>
      <c r="K169" s="52"/>
      <c r="L169" s="52"/>
      <c r="M169" s="52"/>
      <c r="N169" s="96"/>
      <c r="O169" s="99"/>
      <c r="P169" s="111"/>
      <c r="Q169" s="52"/>
      <c r="R169" s="52"/>
      <c r="S169" s="47"/>
      <c r="U169" s="41"/>
    </row>
    <row r="170" spans="1:21" ht="33.75">
      <c r="A170" s="85">
        <v>170</v>
      </c>
      <c r="B170" s="47" t="s">
        <v>259</v>
      </c>
      <c r="C170" s="55" t="s">
        <v>297</v>
      </c>
      <c r="D170" s="40" t="s">
        <v>226</v>
      </c>
      <c r="E170" s="40" t="s">
        <v>224</v>
      </c>
      <c r="F170" s="48" t="s">
        <v>274</v>
      </c>
      <c r="G170" s="49" t="s">
        <v>499</v>
      </c>
      <c r="H170" s="50" t="s">
        <v>500</v>
      </c>
      <c r="I170" s="51"/>
      <c r="J170" s="52"/>
      <c r="K170" s="52"/>
      <c r="L170" s="52"/>
      <c r="M170" s="52"/>
      <c r="N170" s="96"/>
      <c r="O170" s="99"/>
      <c r="P170" s="111"/>
      <c r="Q170" s="52"/>
      <c r="R170" s="52"/>
      <c r="S170" s="47"/>
      <c r="U170" s="41"/>
    </row>
    <row r="171" spans="1:21" ht="45">
      <c r="A171" s="85">
        <v>171</v>
      </c>
      <c r="B171" s="47" t="s">
        <v>259</v>
      </c>
      <c r="C171" s="55" t="s">
        <v>297</v>
      </c>
      <c r="D171" s="40" t="s">
        <v>226</v>
      </c>
      <c r="E171" s="40" t="s">
        <v>224</v>
      </c>
      <c r="F171" s="48" t="s">
        <v>63</v>
      </c>
      <c r="G171" s="49" t="s">
        <v>501</v>
      </c>
      <c r="H171" s="50" t="s">
        <v>502</v>
      </c>
      <c r="I171" s="51"/>
      <c r="J171" s="52"/>
      <c r="K171" s="52"/>
      <c r="L171" s="52"/>
      <c r="M171" s="52"/>
      <c r="N171" s="96"/>
      <c r="O171" s="99"/>
      <c r="P171" s="111"/>
      <c r="Q171" s="52"/>
      <c r="R171" s="52"/>
      <c r="S171" s="47"/>
      <c r="U171" s="41"/>
    </row>
    <row r="172" spans="1:21" ht="33.75">
      <c r="A172" s="85">
        <v>172</v>
      </c>
      <c r="B172" s="47" t="s">
        <v>155</v>
      </c>
      <c r="C172" s="55" t="s">
        <v>297</v>
      </c>
      <c r="D172" s="115" t="s">
        <v>226</v>
      </c>
      <c r="E172" s="40" t="s">
        <v>203</v>
      </c>
      <c r="F172" s="48" t="s">
        <v>63</v>
      </c>
      <c r="G172" s="49" t="s">
        <v>158</v>
      </c>
      <c r="H172" s="50" t="s">
        <v>159</v>
      </c>
      <c r="I172" s="51"/>
      <c r="J172" s="52"/>
      <c r="K172" s="52"/>
      <c r="L172" s="52"/>
      <c r="M172" s="52"/>
      <c r="N172" s="96"/>
      <c r="O172" s="99"/>
      <c r="P172" s="111"/>
      <c r="Q172" s="52"/>
      <c r="R172" s="52"/>
      <c r="S172" s="47"/>
      <c r="U172" s="41"/>
    </row>
    <row r="173" spans="1:22" ht="158.25" customHeight="1">
      <c r="A173" s="85">
        <v>173</v>
      </c>
      <c r="B173" s="47" t="s">
        <v>268</v>
      </c>
      <c r="C173" s="55" t="s">
        <v>297</v>
      </c>
      <c r="D173" s="115" t="s">
        <v>226</v>
      </c>
      <c r="E173" s="115" t="s">
        <v>250</v>
      </c>
      <c r="F173" s="48" t="s">
        <v>63</v>
      </c>
      <c r="G173" s="49" t="s">
        <v>0</v>
      </c>
      <c r="H173" s="50" t="s">
        <v>1</v>
      </c>
      <c r="I173" s="51"/>
      <c r="J173" s="52"/>
      <c r="K173" s="52"/>
      <c r="L173" s="52"/>
      <c r="M173" s="52"/>
      <c r="N173" s="96"/>
      <c r="O173" s="99"/>
      <c r="P173" s="52"/>
      <c r="Q173" s="52"/>
      <c r="R173" s="52"/>
      <c r="S173" s="47"/>
      <c r="U173" s="41"/>
      <c r="V173" s="102"/>
    </row>
    <row r="174" spans="1:21" ht="56.25">
      <c r="A174" s="85">
        <v>174</v>
      </c>
      <c r="B174" s="47" t="s">
        <v>259</v>
      </c>
      <c r="C174" s="55" t="s">
        <v>258</v>
      </c>
      <c r="D174" s="40" t="s">
        <v>226</v>
      </c>
      <c r="E174" s="40" t="s">
        <v>69</v>
      </c>
      <c r="F174" s="48" t="s">
        <v>63</v>
      </c>
      <c r="G174" s="49" t="s">
        <v>503</v>
      </c>
      <c r="H174" s="50" t="s">
        <v>504</v>
      </c>
      <c r="I174" s="51"/>
      <c r="J174" s="52"/>
      <c r="K174" s="52"/>
      <c r="L174" s="52"/>
      <c r="M174" s="52"/>
      <c r="N174" s="96"/>
      <c r="O174" s="99"/>
      <c r="P174" s="111"/>
      <c r="Q174" s="52"/>
      <c r="R174" s="52"/>
      <c r="S174" s="47"/>
      <c r="U174" s="41"/>
    </row>
    <row r="175" spans="1:21" ht="67.5">
      <c r="A175" s="85">
        <v>175</v>
      </c>
      <c r="B175" s="47" t="s">
        <v>232</v>
      </c>
      <c r="C175" s="100" t="s">
        <v>296</v>
      </c>
      <c r="D175" s="40" t="s">
        <v>226</v>
      </c>
      <c r="E175" s="40" t="s">
        <v>185</v>
      </c>
      <c r="F175" s="48" t="s">
        <v>63</v>
      </c>
      <c r="G175" s="49" t="s">
        <v>141</v>
      </c>
      <c r="H175" s="50" t="s">
        <v>142</v>
      </c>
      <c r="I175" s="51"/>
      <c r="J175" s="52"/>
      <c r="K175" s="52"/>
      <c r="L175" s="52"/>
      <c r="M175" s="52"/>
      <c r="N175" s="96"/>
      <c r="O175" s="99"/>
      <c r="P175" s="111"/>
      <c r="Q175" s="52"/>
      <c r="R175" s="52"/>
      <c r="S175" s="47"/>
      <c r="U175" s="41"/>
    </row>
    <row r="176" spans="1:21" ht="56.25">
      <c r="A176" s="85">
        <v>176</v>
      </c>
      <c r="B176" s="47" t="s">
        <v>259</v>
      </c>
      <c r="C176" s="55" t="s">
        <v>242</v>
      </c>
      <c r="D176" s="40" t="s">
        <v>191</v>
      </c>
      <c r="E176" s="40" t="s">
        <v>204</v>
      </c>
      <c r="F176" s="48" t="s">
        <v>63</v>
      </c>
      <c r="G176" s="49" t="s">
        <v>505</v>
      </c>
      <c r="H176" s="50" t="s">
        <v>506</v>
      </c>
      <c r="I176" s="51"/>
      <c r="J176" s="52"/>
      <c r="K176" s="52"/>
      <c r="L176" s="52"/>
      <c r="M176" s="52"/>
      <c r="N176" s="96"/>
      <c r="O176" s="99"/>
      <c r="P176" s="111"/>
      <c r="Q176" s="52"/>
      <c r="R176" s="52"/>
      <c r="S176" s="47"/>
      <c r="U176" s="41"/>
    </row>
    <row r="177" spans="1:21" ht="33.75">
      <c r="A177" s="85">
        <v>177</v>
      </c>
      <c r="B177" s="47" t="s">
        <v>232</v>
      </c>
      <c r="C177" s="55" t="s">
        <v>297</v>
      </c>
      <c r="D177" s="115" t="s">
        <v>187</v>
      </c>
      <c r="E177" s="115" t="s">
        <v>224</v>
      </c>
      <c r="F177" s="48" t="s">
        <v>63</v>
      </c>
      <c r="G177" s="49" t="s">
        <v>143</v>
      </c>
      <c r="H177" s="50" t="s">
        <v>144</v>
      </c>
      <c r="I177" s="51"/>
      <c r="J177" s="52"/>
      <c r="K177" s="52"/>
      <c r="L177" s="52"/>
      <c r="M177" s="52"/>
      <c r="N177" s="96"/>
      <c r="O177" s="99"/>
      <c r="P177" s="111"/>
      <c r="Q177" s="52"/>
      <c r="R177" s="52"/>
      <c r="S177" s="47"/>
      <c r="U177" s="41"/>
    </row>
    <row r="178" spans="1:21" ht="22.5">
      <c r="A178" s="85">
        <v>178</v>
      </c>
      <c r="B178" s="47" t="s">
        <v>232</v>
      </c>
      <c r="C178" s="55" t="s">
        <v>297</v>
      </c>
      <c r="D178" s="115" t="s">
        <v>187</v>
      </c>
      <c r="E178" s="115" t="s">
        <v>271</v>
      </c>
      <c r="F178" s="48" t="s">
        <v>63</v>
      </c>
      <c r="G178" s="49" t="s">
        <v>145</v>
      </c>
      <c r="H178" s="50" t="s">
        <v>146</v>
      </c>
      <c r="I178" s="51"/>
      <c r="J178" s="52"/>
      <c r="K178" s="52"/>
      <c r="L178" s="52"/>
      <c r="M178" s="52"/>
      <c r="N178" s="96"/>
      <c r="O178" s="99"/>
      <c r="P178" s="111"/>
      <c r="Q178" s="52"/>
      <c r="R178" s="52"/>
      <c r="S178" s="47"/>
      <c r="U178" s="41"/>
    </row>
    <row r="179" spans="1:19" ht="22.5">
      <c r="A179" s="85">
        <v>179</v>
      </c>
      <c r="B179" s="47" t="s">
        <v>232</v>
      </c>
      <c r="C179" s="55" t="s">
        <v>242</v>
      </c>
      <c r="D179" s="40" t="s">
        <v>250</v>
      </c>
      <c r="E179" s="40" t="s">
        <v>67</v>
      </c>
      <c r="F179" s="48" t="s">
        <v>63</v>
      </c>
      <c r="G179" s="49" t="s">
        <v>147</v>
      </c>
      <c r="H179" s="50" t="s">
        <v>148</v>
      </c>
      <c r="I179" s="51"/>
      <c r="J179" s="52"/>
      <c r="K179" s="52"/>
      <c r="L179" s="52"/>
      <c r="M179" s="52"/>
      <c r="N179" s="96"/>
      <c r="O179" s="90"/>
      <c r="P179" s="52"/>
      <c r="Q179" s="52"/>
      <c r="R179" s="52"/>
      <c r="S179" s="47"/>
    </row>
    <row r="180" spans="1:21" ht="191.25">
      <c r="A180" s="85">
        <v>180</v>
      </c>
      <c r="B180" s="47" t="s">
        <v>535</v>
      </c>
      <c r="C180" s="55" t="s">
        <v>536</v>
      </c>
      <c r="D180" s="120" t="s">
        <v>211</v>
      </c>
      <c r="E180" s="40" t="s">
        <v>215</v>
      </c>
      <c r="F180" s="48" t="s">
        <v>274</v>
      </c>
      <c r="G180" s="110" t="s">
        <v>537</v>
      </c>
      <c r="H180" s="50" t="s">
        <v>538</v>
      </c>
      <c r="I180" s="51"/>
      <c r="J180" s="52"/>
      <c r="K180" s="52"/>
      <c r="L180" s="52"/>
      <c r="M180" s="52"/>
      <c r="N180" s="96"/>
      <c r="O180" s="90"/>
      <c r="P180" s="111"/>
      <c r="Q180" s="52"/>
      <c r="R180" s="52"/>
      <c r="S180" s="47"/>
      <c r="U180" s="41"/>
    </row>
    <row r="181" spans="1:21" ht="22.5">
      <c r="A181" s="85">
        <v>181</v>
      </c>
      <c r="B181" s="47" t="s">
        <v>85</v>
      </c>
      <c r="C181" s="55" t="s">
        <v>86</v>
      </c>
      <c r="D181" s="40" t="s">
        <v>87</v>
      </c>
      <c r="E181" s="40" t="s">
        <v>189</v>
      </c>
      <c r="F181" s="48" t="s">
        <v>274</v>
      </c>
      <c r="G181" s="49" t="s">
        <v>88</v>
      </c>
      <c r="H181" s="50" t="s">
        <v>89</v>
      </c>
      <c r="I181" s="51"/>
      <c r="J181" s="52"/>
      <c r="K181" s="52"/>
      <c r="L181" s="52"/>
      <c r="M181" s="52"/>
      <c r="N181" s="96"/>
      <c r="O181" s="90"/>
      <c r="P181" s="111"/>
      <c r="Q181" s="52"/>
      <c r="R181" s="52"/>
      <c r="S181" s="47"/>
      <c r="U181" s="41"/>
    </row>
    <row r="182" spans="1:21" ht="12.75">
      <c r="A182" s="85">
        <v>182</v>
      </c>
      <c r="B182" s="47"/>
      <c r="C182" s="55"/>
      <c r="D182" s="40"/>
      <c r="E182" s="40"/>
      <c r="F182" s="48"/>
      <c r="G182" s="49"/>
      <c r="H182" s="50"/>
      <c r="I182" s="51"/>
      <c r="J182" s="52"/>
      <c r="K182" s="52"/>
      <c r="L182" s="52"/>
      <c r="M182" s="52"/>
      <c r="N182" s="96"/>
      <c r="O182" s="90"/>
      <c r="P182" s="111"/>
      <c r="Q182" s="52"/>
      <c r="R182" s="52"/>
      <c r="S182" s="47"/>
      <c r="U182" s="41"/>
    </row>
    <row r="183" spans="1:19" ht="12.75">
      <c r="A183" s="85"/>
      <c r="B183" s="47"/>
      <c r="C183" s="55"/>
      <c r="D183" s="40"/>
      <c r="E183" s="40"/>
      <c r="F183" s="48"/>
      <c r="G183" s="49"/>
      <c r="H183" s="50"/>
      <c r="I183" s="51"/>
      <c r="J183" s="52"/>
      <c r="K183" s="52"/>
      <c r="L183" s="52"/>
      <c r="M183" s="52"/>
      <c r="N183" s="96"/>
      <c r="O183" s="90"/>
      <c r="P183" s="52"/>
      <c r="Q183" s="52"/>
      <c r="R183" s="52"/>
      <c r="S183" s="47"/>
    </row>
    <row r="184" spans="1:21" ht="12.75">
      <c r="A184" s="85"/>
      <c r="B184" s="47"/>
      <c r="C184" s="55"/>
      <c r="D184" s="40"/>
      <c r="E184" s="40"/>
      <c r="F184" s="48"/>
      <c r="G184" s="49"/>
      <c r="H184" s="50"/>
      <c r="I184" s="51"/>
      <c r="J184" s="52"/>
      <c r="K184" s="52"/>
      <c r="L184" s="52"/>
      <c r="M184" s="52"/>
      <c r="N184" s="96"/>
      <c r="O184" s="90"/>
      <c r="P184" s="111"/>
      <c r="Q184" s="52"/>
      <c r="R184" s="52"/>
      <c r="S184" s="47"/>
      <c r="U184" s="41"/>
    </row>
    <row r="185" spans="1:21" ht="12.75">
      <c r="A185" s="85"/>
      <c r="B185" s="47"/>
      <c r="C185" s="100"/>
      <c r="D185" s="40"/>
      <c r="E185" s="40"/>
      <c r="F185" s="48"/>
      <c r="G185" s="49"/>
      <c r="H185" s="50"/>
      <c r="I185" s="51"/>
      <c r="J185" s="52"/>
      <c r="K185" s="52"/>
      <c r="L185" s="52"/>
      <c r="M185" s="52"/>
      <c r="N185" s="96"/>
      <c r="O185" s="90"/>
      <c r="P185" s="111"/>
      <c r="Q185" s="52"/>
      <c r="R185" s="52"/>
      <c r="S185" s="47"/>
      <c r="U185" s="41"/>
    </row>
    <row r="186" spans="1:21" ht="12.75">
      <c r="A186" s="85"/>
      <c r="B186" s="47"/>
      <c r="C186" s="55"/>
      <c r="D186" s="40"/>
      <c r="E186" s="40"/>
      <c r="F186" s="48"/>
      <c r="G186" s="49"/>
      <c r="H186" s="50"/>
      <c r="I186" s="51"/>
      <c r="J186" s="52"/>
      <c r="K186" s="52"/>
      <c r="L186" s="52"/>
      <c r="M186" s="52"/>
      <c r="N186" s="96"/>
      <c r="O186" s="90"/>
      <c r="P186" s="111"/>
      <c r="Q186" s="52"/>
      <c r="R186" s="52"/>
      <c r="S186" s="47"/>
      <c r="U186" s="41"/>
    </row>
    <row r="187" spans="1:19" ht="12.75">
      <c r="A187" s="85"/>
      <c r="B187" s="47"/>
      <c r="C187" s="55"/>
      <c r="D187" s="40"/>
      <c r="E187" s="40"/>
      <c r="F187" s="48"/>
      <c r="G187" s="49"/>
      <c r="H187" s="50"/>
      <c r="I187" s="51"/>
      <c r="J187" s="52"/>
      <c r="K187" s="52"/>
      <c r="L187" s="52"/>
      <c r="M187" s="52"/>
      <c r="N187" s="96"/>
      <c r="O187" s="90"/>
      <c r="P187" s="52"/>
      <c r="Q187" s="52"/>
      <c r="R187" s="52"/>
      <c r="S187" s="47"/>
    </row>
    <row r="188" spans="1:21" ht="12.75">
      <c r="A188" s="85"/>
      <c r="B188" s="47"/>
      <c r="C188" s="55"/>
      <c r="D188" s="40"/>
      <c r="E188" s="40"/>
      <c r="F188" s="48"/>
      <c r="G188" s="49"/>
      <c r="H188" s="50"/>
      <c r="I188" s="51"/>
      <c r="J188" s="52"/>
      <c r="K188" s="52"/>
      <c r="L188" s="52"/>
      <c r="M188" s="52"/>
      <c r="N188" s="96"/>
      <c r="O188" s="90"/>
      <c r="P188" s="111"/>
      <c r="Q188" s="52"/>
      <c r="R188" s="52"/>
      <c r="S188" s="47"/>
      <c r="U188" s="41"/>
    </row>
    <row r="189" spans="1:22" ht="12.75">
      <c r="A189" s="85"/>
      <c r="B189" s="47"/>
      <c r="C189" s="55"/>
      <c r="D189" s="40"/>
      <c r="E189" s="40"/>
      <c r="F189" s="48"/>
      <c r="G189" s="49"/>
      <c r="H189" s="50"/>
      <c r="I189" s="51"/>
      <c r="J189" s="52"/>
      <c r="K189" s="52"/>
      <c r="L189" s="52"/>
      <c r="M189" s="52"/>
      <c r="N189" s="96"/>
      <c r="O189" s="90"/>
      <c r="P189" s="111"/>
      <c r="Q189" s="52"/>
      <c r="R189" s="52"/>
      <c r="S189" s="47"/>
      <c r="U189" s="41"/>
      <c r="V189" s="102"/>
    </row>
    <row r="190" spans="1:21" ht="12.75">
      <c r="A190" s="85"/>
      <c r="B190" s="47"/>
      <c r="C190" s="55"/>
      <c r="D190" s="115"/>
      <c r="E190" s="40"/>
      <c r="F190" s="48"/>
      <c r="G190" s="49"/>
      <c r="H190" s="50"/>
      <c r="I190" s="51"/>
      <c r="J190" s="52"/>
      <c r="K190" s="52"/>
      <c r="L190" s="52"/>
      <c r="M190" s="52"/>
      <c r="N190" s="96"/>
      <c r="O190" s="90"/>
      <c r="P190" s="111"/>
      <c r="Q190" s="52"/>
      <c r="R190" s="52"/>
      <c r="S190" s="47"/>
      <c r="U190" s="41"/>
    </row>
    <row r="191" spans="1:21" ht="12.75">
      <c r="A191" s="85"/>
      <c r="B191" s="47"/>
      <c r="C191" s="55"/>
      <c r="D191" s="40"/>
      <c r="E191" s="40"/>
      <c r="F191" s="48"/>
      <c r="G191" s="49"/>
      <c r="H191" s="50"/>
      <c r="I191" s="51"/>
      <c r="J191" s="52"/>
      <c r="K191" s="52"/>
      <c r="L191" s="52"/>
      <c r="M191" s="52"/>
      <c r="N191" s="96"/>
      <c r="O191" s="90"/>
      <c r="P191" s="111"/>
      <c r="Q191" s="52"/>
      <c r="R191" s="52"/>
      <c r="S191" s="47"/>
      <c r="U191" s="41"/>
    </row>
    <row r="192" spans="1:21" ht="12.75">
      <c r="A192" s="85"/>
      <c r="B192" s="47"/>
      <c r="C192" s="55"/>
      <c r="D192" s="40"/>
      <c r="E192" s="40"/>
      <c r="F192" s="48"/>
      <c r="G192" s="49"/>
      <c r="H192" s="50"/>
      <c r="I192" s="51"/>
      <c r="J192" s="52"/>
      <c r="K192" s="52"/>
      <c r="L192" s="52"/>
      <c r="M192" s="52"/>
      <c r="N192" s="96"/>
      <c r="O192" s="90"/>
      <c r="P192" s="111"/>
      <c r="Q192" s="52"/>
      <c r="R192" s="52"/>
      <c r="S192" s="47"/>
      <c r="U192" s="41"/>
    </row>
    <row r="193" spans="1:22" ht="12.75">
      <c r="A193" s="85"/>
      <c r="B193" s="47"/>
      <c r="C193" s="55"/>
      <c r="D193" s="40"/>
      <c r="E193" s="40"/>
      <c r="F193" s="48"/>
      <c r="G193" s="49"/>
      <c r="H193" s="50"/>
      <c r="I193" s="51"/>
      <c r="J193" s="52"/>
      <c r="K193" s="52"/>
      <c r="L193" s="52"/>
      <c r="M193" s="52"/>
      <c r="N193" s="96"/>
      <c r="O193" s="90"/>
      <c r="P193" s="111"/>
      <c r="Q193" s="52"/>
      <c r="R193" s="52"/>
      <c r="S193" s="47"/>
      <c r="U193" s="41"/>
      <c r="V193" s="102"/>
    </row>
    <row r="194" spans="1:22" ht="12.75">
      <c r="A194" s="85"/>
      <c r="B194" s="47"/>
      <c r="C194" s="55"/>
      <c r="D194" s="40"/>
      <c r="E194" s="40"/>
      <c r="F194" s="48"/>
      <c r="G194" s="49"/>
      <c r="H194" s="50"/>
      <c r="I194" s="51"/>
      <c r="J194" s="52"/>
      <c r="K194" s="52"/>
      <c r="L194" s="52"/>
      <c r="M194" s="52"/>
      <c r="N194" s="96"/>
      <c r="O194" s="90"/>
      <c r="P194" s="111"/>
      <c r="Q194" s="52"/>
      <c r="R194" s="52"/>
      <c r="S194" s="47"/>
      <c r="U194" s="41"/>
      <c r="V194" s="102"/>
    </row>
    <row r="195" spans="1:21" ht="12.75">
      <c r="A195" s="85"/>
      <c r="B195" s="47"/>
      <c r="C195" s="55"/>
      <c r="D195" s="40"/>
      <c r="E195" s="40"/>
      <c r="F195" s="48"/>
      <c r="G195" s="49"/>
      <c r="H195" s="50"/>
      <c r="I195" s="51"/>
      <c r="J195" s="52"/>
      <c r="K195" s="52"/>
      <c r="L195" s="52"/>
      <c r="M195" s="52"/>
      <c r="N195" s="96"/>
      <c r="O195" s="90"/>
      <c r="P195" s="111"/>
      <c r="Q195" s="52"/>
      <c r="R195" s="52"/>
      <c r="S195" s="47"/>
      <c r="U195" s="41"/>
    </row>
    <row r="196" spans="1:21" ht="12.75">
      <c r="A196" s="85"/>
      <c r="B196" s="47"/>
      <c r="C196" s="55"/>
      <c r="D196" s="40"/>
      <c r="E196" s="40"/>
      <c r="F196" s="48"/>
      <c r="G196" s="49"/>
      <c r="H196" s="50"/>
      <c r="I196" s="51"/>
      <c r="J196" s="52"/>
      <c r="K196" s="52"/>
      <c r="L196" s="52"/>
      <c r="M196" s="52"/>
      <c r="N196" s="96"/>
      <c r="O196" s="90"/>
      <c r="P196" s="111"/>
      <c r="Q196" s="52"/>
      <c r="R196" s="52"/>
      <c r="S196" s="47"/>
      <c r="U196" s="41"/>
    </row>
    <row r="197" spans="1:22" ht="12.75">
      <c r="A197" s="85"/>
      <c r="B197" s="47"/>
      <c r="C197" s="55"/>
      <c r="D197" s="40"/>
      <c r="E197" s="40"/>
      <c r="F197" s="48"/>
      <c r="G197" s="49"/>
      <c r="H197" s="50"/>
      <c r="I197" s="51"/>
      <c r="J197" s="52"/>
      <c r="K197" s="52"/>
      <c r="L197" s="52"/>
      <c r="M197" s="52"/>
      <c r="N197" s="96"/>
      <c r="O197" s="90"/>
      <c r="P197" s="111"/>
      <c r="Q197" s="52"/>
      <c r="R197" s="52"/>
      <c r="S197" s="47"/>
      <c r="U197" s="41"/>
      <c r="V197" s="102"/>
    </row>
    <row r="198" spans="1:21" ht="12.75">
      <c r="A198" s="85"/>
      <c r="B198" s="47"/>
      <c r="C198" s="55"/>
      <c r="D198" s="40"/>
      <c r="E198" s="40"/>
      <c r="F198" s="48"/>
      <c r="G198" s="49"/>
      <c r="H198" s="50"/>
      <c r="I198" s="51"/>
      <c r="J198" s="52"/>
      <c r="K198" s="52"/>
      <c r="L198" s="52"/>
      <c r="M198" s="52"/>
      <c r="N198" s="96"/>
      <c r="O198" s="90"/>
      <c r="P198" s="111"/>
      <c r="Q198" s="52"/>
      <c r="R198" s="52"/>
      <c r="S198" s="47"/>
      <c r="U198" s="41"/>
    </row>
    <row r="199" spans="1:21" ht="12.75">
      <c r="A199" s="85"/>
      <c r="B199" s="47"/>
      <c r="C199" s="55"/>
      <c r="D199" s="40"/>
      <c r="E199" s="40"/>
      <c r="F199" s="48"/>
      <c r="G199" s="49"/>
      <c r="H199" s="50"/>
      <c r="I199" s="51"/>
      <c r="J199" s="52"/>
      <c r="K199" s="52"/>
      <c r="L199" s="52"/>
      <c r="M199" s="52"/>
      <c r="N199" s="96"/>
      <c r="O199" s="90"/>
      <c r="P199" s="111"/>
      <c r="Q199" s="52"/>
      <c r="R199" s="52"/>
      <c r="S199" s="47"/>
      <c r="U199" s="41"/>
    </row>
    <row r="200" spans="1:21" ht="12.75">
      <c r="A200" s="85"/>
      <c r="B200" s="47"/>
      <c r="C200" s="55"/>
      <c r="D200" s="40"/>
      <c r="E200" s="40"/>
      <c r="F200" s="48"/>
      <c r="G200" s="49"/>
      <c r="H200" s="50"/>
      <c r="I200" s="51"/>
      <c r="J200" s="52"/>
      <c r="K200" s="52"/>
      <c r="L200" s="52"/>
      <c r="M200" s="52"/>
      <c r="N200" s="96"/>
      <c r="O200" s="90"/>
      <c r="P200" s="111"/>
      <c r="Q200" s="52"/>
      <c r="R200" s="52"/>
      <c r="S200" s="47"/>
      <c r="U200" s="41"/>
    </row>
    <row r="201" spans="1:21" ht="12.75">
      <c r="A201" s="85"/>
      <c r="B201" s="47"/>
      <c r="C201" s="55"/>
      <c r="D201" s="40"/>
      <c r="E201" s="40"/>
      <c r="F201" s="48"/>
      <c r="G201" s="49"/>
      <c r="H201" s="50"/>
      <c r="I201" s="51"/>
      <c r="J201" s="52"/>
      <c r="K201" s="52"/>
      <c r="L201" s="52"/>
      <c r="M201" s="52"/>
      <c r="N201" s="96"/>
      <c r="O201" s="90"/>
      <c r="P201" s="111"/>
      <c r="Q201" s="52"/>
      <c r="R201" s="52"/>
      <c r="S201" s="47"/>
      <c r="U201" s="41"/>
    </row>
    <row r="202" spans="1:21" ht="12.75">
      <c r="A202" s="85"/>
      <c r="B202" s="47"/>
      <c r="C202" s="55"/>
      <c r="D202" s="40"/>
      <c r="E202" s="40"/>
      <c r="F202" s="48"/>
      <c r="G202" s="49"/>
      <c r="H202" s="50"/>
      <c r="I202" s="51"/>
      <c r="J202" s="52"/>
      <c r="K202" s="52"/>
      <c r="L202" s="52"/>
      <c r="M202" s="52"/>
      <c r="N202" s="96"/>
      <c r="O202" s="90"/>
      <c r="P202" s="111"/>
      <c r="Q202" s="52"/>
      <c r="R202" s="52"/>
      <c r="S202" s="47"/>
      <c r="U202" s="41"/>
    </row>
    <row r="203" spans="1:21" ht="12.75">
      <c r="A203" s="85"/>
      <c r="B203" s="47"/>
      <c r="C203" s="55"/>
      <c r="D203" s="40"/>
      <c r="E203" s="40"/>
      <c r="F203" s="48"/>
      <c r="G203" s="49"/>
      <c r="H203" s="50"/>
      <c r="I203" s="51"/>
      <c r="J203" s="52"/>
      <c r="K203" s="52"/>
      <c r="L203" s="52"/>
      <c r="M203" s="52"/>
      <c r="N203" s="96"/>
      <c r="O203" s="90"/>
      <c r="P203" s="111"/>
      <c r="Q203" s="52"/>
      <c r="R203" s="52"/>
      <c r="S203" s="47"/>
      <c r="U203" s="41"/>
    </row>
    <row r="204" spans="1:19" ht="12.75">
      <c r="A204" s="85"/>
      <c r="B204" s="47"/>
      <c r="C204" s="55"/>
      <c r="D204" s="40"/>
      <c r="E204" s="40"/>
      <c r="F204" s="48"/>
      <c r="G204" s="49"/>
      <c r="H204" s="50"/>
      <c r="I204" s="51"/>
      <c r="J204" s="52"/>
      <c r="K204" s="52"/>
      <c r="L204" s="52"/>
      <c r="M204" s="52"/>
      <c r="N204" s="96"/>
      <c r="O204" s="90"/>
      <c r="P204" s="111"/>
      <c r="Q204" s="52"/>
      <c r="R204" s="52"/>
      <c r="S204" s="47"/>
    </row>
    <row r="205" spans="1:22" ht="12.75">
      <c r="A205" s="85"/>
      <c r="B205" s="47"/>
      <c r="C205" s="55"/>
      <c r="D205" s="40"/>
      <c r="E205" s="40"/>
      <c r="F205" s="48"/>
      <c r="G205" s="49"/>
      <c r="H205" s="50"/>
      <c r="I205" s="51"/>
      <c r="J205" s="52"/>
      <c r="K205" s="52"/>
      <c r="L205" s="52"/>
      <c r="M205" s="52"/>
      <c r="N205" s="96"/>
      <c r="O205" s="90"/>
      <c r="P205" s="111"/>
      <c r="Q205" s="52"/>
      <c r="R205" s="52"/>
      <c r="S205" s="47"/>
      <c r="U205" s="41"/>
      <c r="V205" s="102"/>
    </row>
    <row r="206" spans="1:21" ht="12.75">
      <c r="A206" s="85"/>
      <c r="B206" s="47"/>
      <c r="C206" s="55"/>
      <c r="D206" s="40"/>
      <c r="E206" s="40"/>
      <c r="F206" s="48"/>
      <c r="G206" s="49"/>
      <c r="H206" s="50"/>
      <c r="I206" s="51"/>
      <c r="J206" s="52"/>
      <c r="K206" s="52"/>
      <c r="L206" s="52"/>
      <c r="M206" s="52"/>
      <c r="N206" s="96"/>
      <c r="O206" s="90"/>
      <c r="P206" s="111"/>
      <c r="Q206" s="52"/>
      <c r="R206" s="52"/>
      <c r="S206" s="47"/>
      <c r="U206" s="41"/>
    </row>
    <row r="207" spans="1:21" ht="12.75">
      <c r="A207" s="85"/>
      <c r="B207" s="47"/>
      <c r="C207" s="55"/>
      <c r="D207" s="40"/>
      <c r="E207" s="40"/>
      <c r="F207" s="48"/>
      <c r="G207" s="49"/>
      <c r="H207" s="50"/>
      <c r="I207" s="51"/>
      <c r="J207" s="52"/>
      <c r="K207" s="52"/>
      <c r="L207" s="52"/>
      <c r="M207" s="52"/>
      <c r="N207" s="96"/>
      <c r="O207" s="90"/>
      <c r="P207" s="52"/>
      <c r="Q207" s="52"/>
      <c r="R207" s="52"/>
      <c r="S207" s="47"/>
      <c r="U207" s="41"/>
    </row>
    <row r="208" spans="1:21" ht="12.75">
      <c r="A208" s="85"/>
      <c r="B208" s="47"/>
      <c r="C208" s="55"/>
      <c r="D208" s="40"/>
      <c r="E208" s="40"/>
      <c r="F208" s="48"/>
      <c r="G208" s="49"/>
      <c r="H208" s="50"/>
      <c r="I208" s="51"/>
      <c r="J208" s="52"/>
      <c r="K208" s="52"/>
      <c r="L208" s="52"/>
      <c r="M208" s="52"/>
      <c r="N208" s="96"/>
      <c r="O208" s="90"/>
      <c r="P208" s="111"/>
      <c r="Q208" s="52"/>
      <c r="R208" s="52"/>
      <c r="S208" s="47"/>
      <c r="U208" s="41"/>
    </row>
    <row r="209" spans="1:21" ht="12.75">
      <c r="A209" s="85"/>
      <c r="B209" s="47"/>
      <c r="C209" s="55"/>
      <c r="D209" s="40"/>
      <c r="E209" s="40"/>
      <c r="F209" s="48"/>
      <c r="G209" s="49"/>
      <c r="H209" s="50"/>
      <c r="I209" s="51"/>
      <c r="J209" s="52"/>
      <c r="K209" s="52"/>
      <c r="L209" s="52"/>
      <c r="M209" s="52"/>
      <c r="N209" s="96"/>
      <c r="O209" s="90"/>
      <c r="P209" s="111"/>
      <c r="Q209" s="52"/>
      <c r="R209" s="52"/>
      <c r="S209" s="47"/>
      <c r="U209" s="41"/>
    </row>
    <row r="210" spans="1:21" ht="12.75">
      <c r="A210" s="85"/>
      <c r="B210" s="47"/>
      <c r="C210" s="55"/>
      <c r="D210" s="40"/>
      <c r="E210" s="40"/>
      <c r="F210" s="48"/>
      <c r="G210" s="49"/>
      <c r="H210" s="50"/>
      <c r="I210" s="51"/>
      <c r="J210" s="52"/>
      <c r="K210" s="52"/>
      <c r="L210" s="52"/>
      <c r="M210" s="52"/>
      <c r="N210" s="96"/>
      <c r="O210" s="90"/>
      <c r="P210" s="111"/>
      <c r="Q210" s="52"/>
      <c r="R210" s="52"/>
      <c r="S210" s="47"/>
      <c r="U210" s="41"/>
    </row>
    <row r="211" spans="1:21" ht="12.75">
      <c r="A211" s="85"/>
      <c r="B211" s="47"/>
      <c r="C211" s="55"/>
      <c r="D211" s="40"/>
      <c r="E211" s="40"/>
      <c r="F211" s="48"/>
      <c r="G211" s="49"/>
      <c r="H211" s="50"/>
      <c r="I211" s="51"/>
      <c r="J211" s="52"/>
      <c r="K211" s="52"/>
      <c r="L211" s="52"/>
      <c r="M211" s="52"/>
      <c r="N211" s="96"/>
      <c r="O211" s="90"/>
      <c r="P211" s="111"/>
      <c r="Q211" s="52"/>
      <c r="R211" s="52"/>
      <c r="S211" s="47"/>
      <c r="U211" s="41"/>
    </row>
    <row r="212" spans="1:21" ht="12.75">
      <c r="A212" s="85"/>
      <c r="B212" s="47"/>
      <c r="C212" s="55"/>
      <c r="D212" s="40"/>
      <c r="E212" s="40"/>
      <c r="F212" s="48"/>
      <c r="G212" s="110"/>
      <c r="H212" s="50"/>
      <c r="I212" s="51"/>
      <c r="J212" s="52"/>
      <c r="K212" s="52"/>
      <c r="L212" s="52"/>
      <c r="M212" s="52"/>
      <c r="N212" s="96"/>
      <c r="O212" s="90"/>
      <c r="P212" s="111"/>
      <c r="Q212" s="52"/>
      <c r="R212" s="52"/>
      <c r="S212" s="47"/>
      <c r="U212" s="41"/>
    </row>
    <row r="213" spans="1:19" ht="12.75">
      <c r="A213" s="85"/>
      <c r="B213" s="47"/>
      <c r="C213" s="55"/>
      <c r="D213" s="115"/>
      <c r="E213" s="115"/>
      <c r="F213" s="48"/>
      <c r="G213" s="49"/>
      <c r="H213" s="50"/>
      <c r="I213" s="51"/>
      <c r="J213" s="52"/>
      <c r="K213" s="52"/>
      <c r="L213" s="52"/>
      <c r="M213" s="52"/>
      <c r="N213" s="96"/>
      <c r="O213" s="90"/>
      <c r="P213" s="111"/>
      <c r="Q213" s="52"/>
      <c r="R213" s="52"/>
      <c r="S213" s="47"/>
    </row>
    <row r="214" spans="1:19" ht="12.75">
      <c r="A214" s="85"/>
      <c r="B214" s="47"/>
      <c r="C214" s="55"/>
      <c r="D214" s="40"/>
      <c r="E214" s="40"/>
      <c r="F214" s="48"/>
      <c r="G214" s="49"/>
      <c r="H214" s="50"/>
      <c r="I214" s="51"/>
      <c r="J214" s="52"/>
      <c r="K214" s="52"/>
      <c r="L214" s="52"/>
      <c r="M214" s="52"/>
      <c r="N214" s="96"/>
      <c r="O214" s="90"/>
      <c r="P214" s="111"/>
      <c r="Q214" s="52"/>
      <c r="R214" s="52"/>
      <c r="S214" s="47"/>
    </row>
    <row r="215" spans="1:19" ht="12.75">
      <c r="A215" s="85"/>
      <c r="B215" s="47"/>
      <c r="C215" s="55"/>
      <c r="D215" s="40"/>
      <c r="E215" s="40"/>
      <c r="F215" s="48"/>
      <c r="G215" s="49"/>
      <c r="H215" s="50"/>
      <c r="I215" s="51"/>
      <c r="J215" s="52"/>
      <c r="K215" s="52"/>
      <c r="L215" s="52"/>
      <c r="M215" s="52"/>
      <c r="N215" s="96"/>
      <c r="O215" s="90"/>
      <c r="P215" s="111"/>
      <c r="Q215" s="52"/>
      <c r="R215" s="52"/>
      <c r="S215" s="47"/>
    </row>
    <row r="216" spans="1:19" ht="12.75">
      <c r="A216" s="85"/>
      <c r="B216" s="47"/>
      <c r="C216" s="55"/>
      <c r="D216" s="40"/>
      <c r="E216" s="40"/>
      <c r="F216" s="48"/>
      <c r="G216" s="49"/>
      <c r="H216" s="50"/>
      <c r="I216" s="51"/>
      <c r="J216" s="52"/>
      <c r="K216" s="52"/>
      <c r="L216" s="52"/>
      <c r="M216" s="52"/>
      <c r="N216" s="96"/>
      <c r="O216" s="90"/>
      <c r="P216" s="111"/>
      <c r="Q216" s="52"/>
      <c r="R216" s="52"/>
      <c r="S216" s="47"/>
    </row>
    <row r="217" spans="1:19" ht="12.75">
      <c r="A217" s="85"/>
      <c r="B217" s="47"/>
      <c r="C217" s="55"/>
      <c r="D217" s="40"/>
      <c r="E217" s="40"/>
      <c r="F217" s="48"/>
      <c r="G217" s="49"/>
      <c r="H217" s="50"/>
      <c r="I217" s="51"/>
      <c r="J217" s="52"/>
      <c r="K217" s="52"/>
      <c r="L217" s="52"/>
      <c r="M217" s="52"/>
      <c r="N217" s="96"/>
      <c r="O217" s="90"/>
      <c r="P217" s="111"/>
      <c r="Q217" s="52"/>
      <c r="R217" s="52"/>
      <c r="S217" s="47"/>
    </row>
    <row r="218" spans="1:19" ht="12.75">
      <c r="A218" s="85"/>
      <c r="B218" s="47"/>
      <c r="C218" s="55"/>
      <c r="D218" s="40"/>
      <c r="E218" s="40"/>
      <c r="F218" s="48"/>
      <c r="G218" s="49"/>
      <c r="H218" s="50"/>
      <c r="I218" s="51"/>
      <c r="J218" s="52"/>
      <c r="K218" s="52"/>
      <c r="L218" s="52"/>
      <c r="M218" s="52"/>
      <c r="N218" s="96"/>
      <c r="O218" s="90"/>
      <c r="P218" s="111"/>
      <c r="Q218" s="52"/>
      <c r="R218" s="52"/>
      <c r="S218" s="47"/>
    </row>
    <row r="219" spans="1:19" ht="12.75">
      <c r="A219" s="85"/>
      <c r="B219" s="47"/>
      <c r="C219" s="55"/>
      <c r="D219" s="40"/>
      <c r="E219" s="40"/>
      <c r="F219" s="48"/>
      <c r="G219" s="49"/>
      <c r="H219" s="50"/>
      <c r="I219" s="51"/>
      <c r="J219" s="52"/>
      <c r="K219" s="52"/>
      <c r="L219" s="52"/>
      <c r="M219" s="52"/>
      <c r="N219" s="96"/>
      <c r="O219" s="90"/>
      <c r="P219" s="111"/>
      <c r="Q219" s="52"/>
      <c r="R219" s="52"/>
      <c r="S219" s="47"/>
    </row>
    <row r="220" spans="1:19" ht="12.75">
      <c r="A220" s="85"/>
      <c r="B220" s="47"/>
      <c r="C220" s="55"/>
      <c r="D220" s="40"/>
      <c r="E220" s="115"/>
      <c r="F220" s="48"/>
      <c r="G220" s="49"/>
      <c r="H220" s="50"/>
      <c r="I220" s="51"/>
      <c r="J220" s="52"/>
      <c r="K220" s="52"/>
      <c r="L220" s="52"/>
      <c r="M220" s="52"/>
      <c r="N220" s="96"/>
      <c r="O220" s="90"/>
      <c r="P220" s="111"/>
      <c r="Q220" s="52"/>
      <c r="R220" s="52"/>
      <c r="S220" s="47"/>
    </row>
    <row r="221" spans="1:22" ht="12.75">
      <c r="A221" s="85"/>
      <c r="B221" s="47"/>
      <c r="C221" s="55"/>
      <c r="D221" s="40"/>
      <c r="E221" s="40"/>
      <c r="F221" s="48"/>
      <c r="G221" s="49"/>
      <c r="H221" s="50"/>
      <c r="I221" s="51"/>
      <c r="J221" s="52"/>
      <c r="K221" s="52"/>
      <c r="L221" s="52"/>
      <c r="M221" s="52"/>
      <c r="N221" s="96"/>
      <c r="O221" s="90"/>
      <c r="P221" s="111"/>
      <c r="Q221" s="52"/>
      <c r="R221" s="52"/>
      <c r="S221" s="47"/>
      <c r="U221" s="41"/>
      <c r="V221" s="102"/>
    </row>
    <row r="222" spans="1:22" ht="12.75">
      <c r="A222" s="85"/>
      <c r="B222" s="47"/>
      <c r="C222" s="55"/>
      <c r="D222" s="40"/>
      <c r="E222" s="40"/>
      <c r="F222" s="48"/>
      <c r="G222" s="49"/>
      <c r="H222" s="50"/>
      <c r="I222" s="51"/>
      <c r="J222" s="52"/>
      <c r="K222" s="52"/>
      <c r="L222" s="52"/>
      <c r="M222" s="52"/>
      <c r="N222" s="96"/>
      <c r="O222" s="90"/>
      <c r="P222" s="52"/>
      <c r="Q222" s="52"/>
      <c r="R222" s="52"/>
      <c r="S222" s="47"/>
      <c r="U222" s="41"/>
      <c r="V222" s="102"/>
    </row>
    <row r="223" spans="1:22" ht="12.75">
      <c r="A223" s="85"/>
      <c r="B223" s="47"/>
      <c r="C223" s="55"/>
      <c r="D223" s="40"/>
      <c r="E223" s="40"/>
      <c r="F223" s="48"/>
      <c r="G223" s="49"/>
      <c r="H223" s="50"/>
      <c r="I223" s="51"/>
      <c r="J223" s="52"/>
      <c r="K223" s="52"/>
      <c r="L223" s="52"/>
      <c r="M223" s="52"/>
      <c r="N223" s="96"/>
      <c r="O223" s="90"/>
      <c r="P223" s="52"/>
      <c r="Q223" s="52"/>
      <c r="R223" s="52"/>
      <c r="S223" s="47"/>
      <c r="U223" s="41"/>
      <c r="V223" s="102"/>
    </row>
    <row r="224" spans="1:22" ht="12.75">
      <c r="A224" s="85"/>
      <c r="B224" s="47"/>
      <c r="C224" s="55"/>
      <c r="D224" s="40"/>
      <c r="E224" s="40"/>
      <c r="F224" s="48"/>
      <c r="G224" s="49"/>
      <c r="H224" s="50"/>
      <c r="I224" s="51"/>
      <c r="J224" s="52"/>
      <c r="K224" s="52"/>
      <c r="L224" s="52"/>
      <c r="M224" s="52"/>
      <c r="N224" s="96"/>
      <c r="O224" s="90"/>
      <c r="P224" s="111"/>
      <c r="Q224" s="52"/>
      <c r="R224" s="52"/>
      <c r="S224" s="47"/>
      <c r="U224" s="41"/>
      <c r="V224" s="102"/>
    </row>
    <row r="225" spans="1:21" ht="12.75">
      <c r="A225" s="85"/>
      <c r="B225" s="47"/>
      <c r="C225" s="55"/>
      <c r="D225" s="115"/>
      <c r="E225" s="40"/>
      <c r="F225" s="48"/>
      <c r="G225" s="49"/>
      <c r="H225" s="50"/>
      <c r="I225" s="51"/>
      <c r="J225" s="52"/>
      <c r="K225" s="52"/>
      <c r="L225" s="52"/>
      <c r="M225" s="52"/>
      <c r="N225" s="96"/>
      <c r="O225" s="90"/>
      <c r="P225" s="111"/>
      <c r="Q225" s="52"/>
      <c r="R225" s="52"/>
      <c r="S225" s="47"/>
      <c r="U225" s="41"/>
    </row>
    <row r="226" spans="1:22" ht="12.75">
      <c r="A226" s="85"/>
      <c r="B226" s="47"/>
      <c r="C226" s="55"/>
      <c r="D226" s="40"/>
      <c r="E226" s="40"/>
      <c r="F226" s="48"/>
      <c r="G226" s="49"/>
      <c r="H226" s="50"/>
      <c r="I226" s="51"/>
      <c r="J226" s="52"/>
      <c r="K226" s="52"/>
      <c r="L226" s="52"/>
      <c r="M226" s="52"/>
      <c r="N226" s="96"/>
      <c r="O226" s="90"/>
      <c r="P226" s="52"/>
      <c r="Q226" s="52"/>
      <c r="R226" s="52"/>
      <c r="S226" s="47"/>
      <c r="U226" s="41"/>
      <c r="V226" s="102"/>
    </row>
    <row r="227" spans="1:21" ht="12.75">
      <c r="A227" s="85"/>
      <c r="B227" s="47"/>
      <c r="C227" s="55"/>
      <c r="D227" s="40"/>
      <c r="E227" s="40"/>
      <c r="F227" s="48"/>
      <c r="G227" s="49"/>
      <c r="H227" s="50"/>
      <c r="I227" s="51"/>
      <c r="J227" s="52"/>
      <c r="K227" s="52"/>
      <c r="L227" s="52"/>
      <c r="M227" s="52"/>
      <c r="N227" s="96"/>
      <c r="O227" s="90"/>
      <c r="P227" s="52"/>
      <c r="Q227" s="52"/>
      <c r="R227" s="52"/>
      <c r="S227" s="47"/>
      <c r="U227" s="41"/>
    </row>
    <row r="228" spans="1:21" ht="12.75">
      <c r="A228" s="85"/>
      <c r="B228" s="47"/>
      <c r="C228" s="55"/>
      <c r="D228" s="40"/>
      <c r="E228" s="40"/>
      <c r="F228" s="48"/>
      <c r="G228" s="49"/>
      <c r="H228" s="50"/>
      <c r="I228" s="51"/>
      <c r="J228" s="52"/>
      <c r="K228" s="52"/>
      <c r="L228" s="52"/>
      <c r="M228" s="52"/>
      <c r="N228" s="96"/>
      <c r="O228" s="90"/>
      <c r="P228" s="52"/>
      <c r="Q228" s="52"/>
      <c r="R228" s="52"/>
      <c r="S228" s="47"/>
      <c r="U228" s="41"/>
    </row>
    <row r="229" spans="1:22" ht="12.75">
      <c r="A229" s="85"/>
      <c r="B229" s="47"/>
      <c r="C229" s="55"/>
      <c r="D229" s="40"/>
      <c r="E229" s="40"/>
      <c r="F229" s="48"/>
      <c r="G229" s="49"/>
      <c r="H229" s="50"/>
      <c r="I229" s="51"/>
      <c r="J229" s="52"/>
      <c r="K229" s="52"/>
      <c r="L229" s="52"/>
      <c r="M229" s="52"/>
      <c r="N229" s="96"/>
      <c r="O229" s="90"/>
      <c r="P229" s="111"/>
      <c r="Q229" s="52"/>
      <c r="R229" s="52"/>
      <c r="S229" s="47"/>
      <c r="U229" s="41"/>
      <c r="V229" s="102"/>
    </row>
    <row r="230" spans="1:21" ht="12.75">
      <c r="A230" s="85"/>
      <c r="B230" s="47"/>
      <c r="C230" s="55"/>
      <c r="D230" s="40"/>
      <c r="E230" s="40"/>
      <c r="F230" s="48"/>
      <c r="G230" s="49"/>
      <c r="H230" s="50"/>
      <c r="I230" s="51"/>
      <c r="J230" s="52"/>
      <c r="K230" s="52"/>
      <c r="L230" s="52"/>
      <c r="M230" s="52"/>
      <c r="N230" s="96"/>
      <c r="O230" s="90"/>
      <c r="P230" s="52"/>
      <c r="Q230" s="52"/>
      <c r="R230" s="52"/>
      <c r="S230" s="47"/>
      <c r="U230" s="41"/>
    </row>
    <row r="231" spans="1:21" ht="12.75">
      <c r="A231" s="85"/>
      <c r="B231" s="47"/>
      <c r="C231" s="55"/>
      <c r="D231" s="40"/>
      <c r="E231" s="40"/>
      <c r="F231" s="48"/>
      <c r="G231" s="49"/>
      <c r="H231" s="50"/>
      <c r="I231" s="51"/>
      <c r="J231" s="52"/>
      <c r="K231" s="52"/>
      <c r="L231" s="52"/>
      <c r="M231" s="52"/>
      <c r="N231" s="96"/>
      <c r="O231" s="90"/>
      <c r="P231" s="52"/>
      <c r="Q231" s="52"/>
      <c r="R231" s="52"/>
      <c r="S231" s="47"/>
      <c r="U231" s="41"/>
    </row>
    <row r="232" spans="1:21" ht="12.75">
      <c r="A232" s="85"/>
      <c r="B232" s="47"/>
      <c r="C232" s="55"/>
      <c r="D232" s="40"/>
      <c r="E232" s="40"/>
      <c r="F232" s="48"/>
      <c r="G232" s="49"/>
      <c r="H232" s="50"/>
      <c r="I232" s="51"/>
      <c r="J232" s="52"/>
      <c r="K232" s="52"/>
      <c r="L232" s="52"/>
      <c r="M232" s="52"/>
      <c r="N232" s="96"/>
      <c r="O232" s="90"/>
      <c r="P232" s="52"/>
      <c r="Q232" s="52"/>
      <c r="R232" s="52"/>
      <c r="S232" s="47"/>
      <c r="U232" s="41"/>
    </row>
    <row r="233" spans="1:19" ht="12.75">
      <c r="A233" s="85"/>
      <c r="B233" s="47"/>
      <c r="C233" s="55"/>
      <c r="D233" s="40"/>
      <c r="E233" s="40"/>
      <c r="F233" s="48"/>
      <c r="G233" s="49"/>
      <c r="H233" s="50"/>
      <c r="I233" s="51"/>
      <c r="J233" s="52"/>
      <c r="K233" s="52"/>
      <c r="L233" s="52"/>
      <c r="M233" s="52"/>
      <c r="N233" s="96"/>
      <c r="O233" s="90"/>
      <c r="P233" s="111"/>
      <c r="Q233" s="52"/>
      <c r="R233" s="52"/>
      <c r="S233" s="47"/>
    </row>
    <row r="234" spans="1:22" ht="12.75">
      <c r="A234" s="85"/>
      <c r="B234" s="47"/>
      <c r="C234" s="55"/>
      <c r="D234" s="40"/>
      <c r="E234" s="40"/>
      <c r="F234" s="48"/>
      <c r="G234" s="49"/>
      <c r="H234" s="50"/>
      <c r="I234" s="51"/>
      <c r="J234" s="52"/>
      <c r="K234" s="52"/>
      <c r="L234" s="52"/>
      <c r="M234" s="52"/>
      <c r="N234" s="96"/>
      <c r="O234" s="90"/>
      <c r="P234" s="111"/>
      <c r="Q234" s="52"/>
      <c r="R234" s="52"/>
      <c r="S234" s="47"/>
      <c r="U234" s="41"/>
      <c r="V234" s="102"/>
    </row>
    <row r="235" spans="1:21" ht="12.75">
      <c r="A235" s="85"/>
      <c r="B235" s="47"/>
      <c r="C235" s="55"/>
      <c r="D235" s="40"/>
      <c r="E235" s="40"/>
      <c r="F235" s="48"/>
      <c r="G235" s="49"/>
      <c r="H235" s="50"/>
      <c r="I235" s="51"/>
      <c r="J235" s="52"/>
      <c r="K235" s="52"/>
      <c r="L235" s="52"/>
      <c r="M235" s="52"/>
      <c r="N235" s="96"/>
      <c r="O235" s="90"/>
      <c r="P235" s="111"/>
      <c r="Q235" s="52"/>
      <c r="R235" s="52"/>
      <c r="S235" s="47"/>
      <c r="U235" s="41"/>
    </row>
    <row r="236" spans="1:21" ht="12.75">
      <c r="A236" s="85"/>
      <c r="B236" s="47"/>
      <c r="C236" s="55"/>
      <c r="D236" s="40"/>
      <c r="E236" s="40"/>
      <c r="F236" s="48"/>
      <c r="G236" s="49"/>
      <c r="H236" s="50"/>
      <c r="I236" s="51"/>
      <c r="J236" s="52"/>
      <c r="K236" s="52"/>
      <c r="L236" s="52"/>
      <c r="M236" s="52"/>
      <c r="N236" s="96"/>
      <c r="O236" s="90"/>
      <c r="P236" s="111"/>
      <c r="Q236" s="52"/>
      <c r="R236" s="52"/>
      <c r="S236" s="47"/>
      <c r="U236" s="41"/>
    </row>
    <row r="237" spans="1:21" ht="12.75">
      <c r="A237" s="85"/>
      <c r="B237" s="47"/>
      <c r="C237" s="55"/>
      <c r="D237" s="40"/>
      <c r="E237" s="40"/>
      <c r="F237" s="48"/>
      <c r="G237" s="49"/>
      <c r="H237" s="50"/>
      <c r="I237" s="51"/>
      <c r="J237" s="52"/>
      <c r="K237" s="52"/>
      <c r="L237" s="52"/>
      <c r="M237" s="52"/>
      <c r="N237" s="96"/>
      <c r="O237" s="90"/>
      <c r="P237" s="111"/>
      <c r="Q237" s="52"/>
      <c r="R237" s="52"/>
      <c r="S237" s="47"/>
      <c r="U237" s="41"/>
    </row>
    <row r="238" spans="1:21" ht="12.75">
      <c r="A238" s="85"/>
      <c r="B238" s="47"/>
      <c r="C238" s="55"/>
      <c r="D238" s="40"/>
      <c r="E238" s="40"/>
      <c r="F238" s="48"/>
      <c r="G238" s="49"/>
      <c r="H238" s="50"/>
      <c r="I238" s="51"/>
      <c r="J238" s="52"/>
      <c r="K238" s="52"/>
      <c r="L238" s="52"/>
      <c r="M238" s="52"/>
      <c r="N238" s="96"/>
      <c r="O238" s="90"/>
      <c r="P238" s="111"/>
      <c r="Q238" s="52"/>
      <c r="R238" s="52"/>
      <c r="S238" s="47"/>
      <c r="U238" s="41"/>
    </row>
    <row r="239" spans="1:19" ht="12.75">
      <c r="A239" s="85"/>
      <c r="B239" s="47"/>
      <c r="C239" s="55"/>
      <c r="D239" s="40"/>
      <c r="E239" s="40"/>
      <c r="F239" s="48"/>
      <c r="G239" s="49"/>
      <c r="H239" s="50"/>
      <c r="I239" s="51"/>
      <c r="J239" s="52"/>
      <c r="K239" s="52"/>
      <c r="L239" s="52"/>
      <c r="M239" s="52"/>
      <c r="N239" s="96"/>
      <c r="O239" s="90"/>
      <c r="P239" s="111"/>
      <c r="Q239" s="52"/>
      <c r="R239" s="52"/>
      <c r="S239" s="47"/>
    </row>
    <row r="240" spans="1:21" ht="12.75">
      <c r="A240" s="85"/>
      <c r="B240" s="47"/>
      <c r="C240" s="55"/>
      <c r="D240" s="40"/>
      <c r="E240" s="40"/>
      <c r="F240" s="48"/>
      <c r="G240" s="49"/>
      <c r="H240" s="50"/>
      <c r="I240" s="51"/>
      <c r="J240" s="52"/>
      <c r="K240" s="52"/>
      <c r="L240" s="52"/>
      <c r="M240" s="52"/>
      <c r="N240" s="96"/>
      <c r="O240" s="90"/>
      <c r="P240" s="111"/>
      <c r="Q240" s="52"/>
      <c r="R240" s="52"/>
      <c r="S240" s="47"/>
      <c r="U240" s="41"/>
    </row>
    <row r="241" spans="1:19" ht="12.75">
      <c r="A241" s="85"/>
      <c r="B241" s="47"/>
      <c r="C241" s="55"/>
      <c r="D241" s="40"/>
      <c r="E241" s="40"/>
      <c r="F241" s="48"/>
      <c r="G241" s="49"/>
      <c r="H241" s="50"/>
      <c r="I241" s="51"/>
      <c r="J241" s="52"/>
      <c r="K241" s="52"/>
      <c r="L241" s="52"/>
      <c r="M241" s="52"/>
      <c r="N241" s="96"/>
      <c r="O241" s="90"/>
      <c r="P241" s="52"/>
      <c r="Q241" s="52"/>
      <c r="R241" s="52"/>
      <c r="S241" s="47"/>
    </row>
    <row r="242" spans="1:19" ht="12.75">
      <c r="A242" s="85"/>
      <c r="B242" s="47"/>
      <c r="C242" s="55"/>
      <c r="D242" s="40"/>
      <c r="E242" s="40"/>
      <c r="F242" s="48"/>
      <c r="G242" s="49"/>
      <c r="H242" s="50"/>
      <c r="I242" s="51"/>
      <c r="J242" s="52"/>
      <c r="K242" s="52"/>
      <c r="L242" s="52"/>
      <c r="M242" s="52"/>
      <c r="N242" s="96"/>
      <c r="O242" s="90"/>
      <c r="P242" s="52"/>
      <c r="Q242" s="52"/>
      <c r="R242" s="52"/>
      <c r="S242" s="47"/>
    </row>
    <row r="243" spans="1:19" ht="12.75">
      <c r="A243" s="85"/>
      <c r="B243" s="47"/>
      <c r="C243" s="55"/>
      <c r="D243" s="40"/>
      <c r="E243" s="40"/>
      <c r="F243" s="48"/>
      <c r="G243" s="49"/>
      <c r="H243" s="50"/>
      <c r="I243" s="51"/>
      <c r="J243" s="52"/>
      <c r="K243" s="52"/>
      <c r="L243" s="52"/>
      <c r="M243" s="52"/>
      <c r="N243" s="96"/>
      <c r="O243" s="90"/>
      <c r="P243" s="52"/>
      <c r="Q243" s="52"/>
      <c r="R243" s="52"/>
      <c r="S243" s="47"/>
    </row>
    <row r="244" spans="1:19" ht="12.75">
      <c r="A244" s="85"/>
      <c r="B244" s="47"/>
      <c r="C244" s="55"/>
      <c r="D244" s="40"/>
      <c r="E244" s="40"/>
      <c r="F244" s="48"/>
      <c r="G244" s="49"/>
      <c r="H244" s="50"/>
      <c r="I244" s="51"/>
      <c r="J244" s="52"/>
      <c r="K244" s="52"/>
      <c r="L244" s="52"/>
      <c r="M244" s="52"/>
      <c r="N244" s="96"/>
      <c r="O244" s="90"/>
      <c r="P244" s="52"/>
      <c r="Q244" s="52"/>
      <c r="R244" s="52"/>
      <c r="S244" s="47"/>
    </row>
    <row r="245" spans="1:19" ht="12.75">
      <c r="A245" s="85"/>
      <c r="B245" s="47"/>
      <c r="C245" s="55"/>
      <c r="D245" s="40"/>
      <c r="E245" s="40"/>
      <c r="F245" s="48"/>
      <c r="G245" s="49"/>
      <c r="H245" s="50"/>
      <c r="I245" s="51"/>
      <c r="J245" s="52"/>
      <c r="K245" s="52"/>
      <c r="L245" s="52"/>
      <c r="M245" s="52"/>
      <c r="N245" s="96"/>
      <c r="O245" s="90"/>
      <c r="P245" s="52"/>
      <c r="Q245" s="52"/>
      <c r="R245" s="52"/>
      <c r="S245" s="47"/>
    </row>
    <row r="246" spans="1:21" ht="12.75">
      <c r="A246" s="85"/>
      <c r="B246" s="47"/>
      <c r="C246" s="55"/>
      <c r="D246" s="40"/>
      <c r="E246" s="40"/>
      <c r="F246" s="48"/>
      <c r="G246" s="49"/>
      <c r="H246" s="50"/>
      <c r="I246" s="51"/>
      <c r="J246" s="52"/>
      <c r="K246" s="52"/>
      <c r="L246" s="52"/>
      <c r="M246" s="52"/>
      <c r="N246" s="96"/>
      <c r="O246" s="90"/>
      <c r="P246" s="52"/>
      <c r="Q246" s="52"/>
      <c r="R246" s="52"/>
      <c r="S246" s="47"/>
      <c r="U246" s="41"/>
    </row>
    <row r="247" spans="1:19" ht="12.75">
      <c r="A247" s="85"/>
      <c r="B247" s="47"/>
      <c r="C247" s="55"/>
      <c r="D247" s="40"/>
      <c r="E247" s="40"/>
      <c r="F247" s="48"/>
      <c r="G247" s="49"/>
      <c r="H247" s="50"/>
      <c r="I247" s="51"/>
      <c r="J247" s="52"/>
      <c r="K247" s="52"/>
      <c r="L247" s="52"/>
      <c r="M247" s="52"/>
      <c r="N247" s="96"/>
      <c r="O247" s="90"/>
      <c r="P247" s="111"/>
      <c r="Q247" s="52"/>
      <c r="R247" s="52"/>
      <c r="S247" s="47"/>
    </row>
    <row r="248" spans="1:19" ht="12.75">
      <c r="A248" s="85"/>
      <c r="B248" s="47"/>
      <c r="C248" s="55"/>
      <c r="D248" s="40"/>
      <c r="E248" s="40"/>
      <c r="F248" s="48"/>
      <c r="G248" s="49"/>
      <c r="H248" s="50"/>
      <c r="I248" s="51"/>
      <c r="J248" s="52"/>
      <c r="K248" s="52"/>
      <c r="L248" s="52"/>
      <c r="M248" s="52"/>
      <c r="N248" s="96"/>
      <c r="O248" s="90"/>
      <c r="P248" s="52"/>
      <c r="Q248" s="52"/>
      <c r="R248" s="52"/>
      <c r="S248" s="47"/>
    </row>
    <row r="249" spans="1:19" ht="12.75">
      <c r="A249" s="85"/>
      <c r="B249" s="47"/>
      <c r="C249" s="55"/>
      <c r="D249" s="40"/>
      <c r="E249" s="40"/>
      <c r="F249" s="48"/>
      <c r="G249" s="49"/>
      <c r="H249" s="50"/>
      <c r="I249" s="51"/>
      <c r="J249" s="52"/>
      <c r="K249" s="52"/>
      <c r="L249" s="52"/>
      <c r="M249" s="52"/>
      <c r="N249" s="96"/>
      <c r="O249" s="90"/>
      <c r="P249" s="52"/>
      <c r="Q249" s="52"/>
      <c r="R249" s="52"/>
      <c r="S249" s="47"/>
    </row>
    <row r="250" spans="1:19" ht="12.75">
      <c r="A250" s="85"/>
      <c r="B250" s="47"/>
      <c r="C250" s="55"/>
      <c r="D250" s="115"/>
      <c r="E250" s="40"/>
      <c r="F250" s="48"/>
      <c r="G250" s="49"/>
      <c r="H250" s="50"/>
      <c r="I250" s="51"/>
      <c r="J250" s="52"/>
      <c r="K250" s="52"/>
      <c r="L250" s="52"/>
      <c r="M250" s="52"/>
      <c r="N250" s="96"/>
      <c r="O250" s="90"/>
      <c r="P250" s="111"/>
      <c r="Q250" s="52"/>
      <c r="R250" s="52"/>
      <c r="S250" s="47"/>
    </row>
    <row r="251" spans="1:19" ht="12.75">
      <c r="A251" s="85"/>
      <c r="B251" s="47"/>
      <c r="C251" s="55"/>
      <c r="D251" s="40"/>
      <c r="E251" s="40"/>
      <c r="F251" s="48"/>
      <c r="G251" s="49"/>
      <c r="H251" s="50"/>
      <c r="I251" s="51"/>
      <c r="J251" s="52"/>
      <c r="K251" s="52"/>
      <c r="L251" s="52"/>
      <c r="M251" s="52"/>
      <c r="N251" s="96"/>
      <c r="O251" s="90"/>
      <c r="P251" s="52"/>
      <c r="Q251" s="52"/>
      <c r="R251" s="52"/>
      <c r="S251" s="47"/>
    </row>
    <row r="252" spans="1:19" ht="12.75">
      <c r="A252" s="85"/>
      <c r="B252" s="47"/>
      <c r="C252" s="55"/>
      <c r="D252" s="40"/>
      <c r="E252" s="40"/>
      <c r="F252" s="48"/>
      <c r="G252" s="49"/>
      <c r="H252" s="50"/>
      <c r="I252" s="51"/>
      <c r="J252" s="52"/>
      <c r="K252" s="52"/>
      <c r="L252" s="52"/>
      <c r="M252" s="52"/>
      <c r="N252" s="96"/>
      <c r="O252" s="90"/>
      <c r="P252" s="111"/>
      <c r="Q252" s="52"/>
      <c r="R252" s="52"/>
      <c r="S252" s="47"/>
    </row>
    <row r="253" spans="1:19" ht="12.75">
      <c r="A253" s="85"/>
      <c r="B253" s="47"/>
      <c r="C253" s="55"/>
      <c r="D253" s="40"/>
      <c r="E253" s="40"/>
      <c r="F253" s="48"/>
      <c r="G253" s="49"/>
      <c r="H253" s="50"/>
      <c r="I253" s="51"/>
      <c r="J253" s="52"/>
      <c r="K253" s="52"/>
      <c r="L253" s="52"/>
      <c r="M253" s="52"/>
      <c r="N253" s="96"/>
      <c r="O253" s="90"/>
      <c r="P253" s="52"/>
      <c r="Q253" s="52"/>
      <c r="R253" s="52"/>
      <c r="S253" s="47"/>
    </row>
    <row r="254" spans="1:19" ht="12.75">
      <c r="A254" s="85"/>
      <c r="B254" s="47"/>
      <c r="C254" s="55"/>
      <c r="D254" s="40"/>
      <c r="E254" s="40"/>
      <c r="F254" s="48"/>
      <c r="G254" s="49"/>
      <c r="H254" s="50"/>
      <c r="I254" s="51"/>
      <c r="J254" s="52"/>
      <c r="K254" s="52"/>
      <c r="L254" s="52"/>
      <c r="M254" s="52"/>
      <c r="N254" s="96"/>
      <c r="O254" s="90"/>
      <c r="P254" s="52"/>
      <c r="Q254" s="52"/>
      <c r="R254" s="52"/>
      <c r="S254" s="47"/>
    </row>
    <row r="255" spans="1:19" ht="12.75">
      <c r="A255" s="85"/>
      <c r="B255" s="47"/>
      <c r="C255" s="55"/>
      <c r="D255" s="40"/>
      <c r="E255" s="40"/>
      <c r="F255" s="48"/>
      <c r="G255" s="49"/>
      <c r="H255" s="50"/>
      <c r="I255" s="51"/>
      <c r="J255" s="52"/>
      <c r="K255" s="52"/>
      <c r="L255" s="52"/>
      <c r="M255" s="52"/>
      <c r="N255" s="96"/>
      <c r="O255" s="90"/>
      <c r="P255" s="111"/>
      <c r="Q255" s="52"/>
      <c r="R255" s="52"/>
      <c r="S255" s="47"/>
    </row>
    <row r="256" spans="1:19" ht="12.75">
      <c r="A256" s="85"/>
      <c r="B256" s="47"/>
      <c r="C256" s="55"/>
      <c r="D256" s="40"/>
      <c r="E256" s="40"/>
      <c r="F256" s="48"/>
      <c r="G256" s="49"/>
      <c r="H256" s="50"/>
      <c r="I256" s="51"/>
      <c r="J256" s="52"/>
      <c r="K256" s="52"/>
      <c r="L256" s="52"/>
      <c r="M256" s="52"/>
      <c r="N256" s="96"/>
      <c r="O256" s="90"/>
      <c r="P256" s="52"/>
      <c r="Q256" s="52"/>
      <c r="R256" s="52"/>
      <c r="S256" s="47"/>
    </row>
    <row r="257" spans="1:19" ht="12.75">
      <c r="A257" s="85"/>
      <c r="B257" s="47"/>
      <c r="C257" s="55"/>
      <c r="D257" s="40"/>
      <c r="E257" s="40"/>
      <c r="F257" s="48"/>
      <c r="G257" s="49"/>
      <c r="H257" s="50"/>
      <c r="I257" s="51"/>
      <c r="J257" s="52"/>
      <c r="K257" s="52"/>
      <c r="L257" s="52"/>
      <c r="M257" s="52"/>
      <c r="N257" s="96"/>
      <c r="O257" s="90"/>
      <c r="P257" s="111"/>
      <c r="Q257" s="52"/>
      <c r="R257" s="52"/>
      <c r="S257" s="47"/>
    </row>
    <row r="258" spans="1:22" ht="12.75">
      <c r="A258" s="85"/>
      <c r="B258" s="47"/>
      <c r="C258" s="55"/>
      <c r="D258" s="40"/>
      <c r="E258" s="40"/>
      <c r="F258" s="48"/>
      <c r="G258" s="49"/>
      <c r="H258" s="50"/>
      <c r="I258" s="51"/>
      <c r="J258" s="52"/>
      <c r="K258" s="52"/>
      <c r="L258" s="52"/>
      <c r="M258" s="52"/>
      <c r="N258" s="96"/>
      <c r="O258" s="90"/>
      <c r="P258" s="111"/>
      <c r="Q258" s="52"/>
      <c r="R258" s="52"/>
      <c r="S258" s="47"/>
      <c r="U258" s="41"/>
      <c r="V258" s="102"/>
    </row>
    <row r="259" spans="1:22" ht="12.75">
      <c r="A259" s="85"/>
      <c r="B259" s="47"/>
      <c r="C259" s="55"/>
      <c r="D259" s="40"/>
      <c r="E259" s="40"/>
      <c r="F259" s="48"/>
      <c r="G259" s="49"/>
      <c r="H259" s="50"/>
      <c r="I259" s="51"/>
      <c r="J259" s="52"/>
      <c r="K259" s="52"/>
      <c r="L259" s="52"/>
      <c r="M259" s="52"/>
      <c r="N259" s="96"/>
      <c r="O259" s="90"/>
      <c r="P259" s="111"/>
      <c r="Q259" s="52"/>
      <c r="R259" s="52"/>
      <c r="S259" s="47"/>
      <c r="U259" s="41"/>
      <c r="V259" s="102"/>
    </row>
    <row r="260" spans="1:19" ht="12.75">
      <c r="A260" s="85"/>
      <c r="B260" s="47"/>
      <c r="C260" s="55"/>
      <c r="D260" s="40"/>
      <c r="E260" s="40"/>
      <c r="F260" s="48"/>
      <c r="G260" s="49"/>
      <c r="H260" s="50"/>
      <c r="I260" s="51"/>
      <c r="J260" s="52"/>
      <c r="K260" s="52"/>
      <c r="L260" s="52"/>
      <c r="M260" s="52"/>
      <c r="N260" s="96"/>
      <c r="O260" s="90"/>
      <c r="P260" s="111"/>
      <c r="Q260" s="52"/>
      <c r="R260" s="52"/>
      <c r="S260" s="47"/>
    </row>
    <row r="261" spans="1:19" ht="12.75">
      <c r="A261" s="85"/>
      <c r="B261" s="47"/>
      <c r="C261" s="55"/>
      <c r="D261" s="40"/>
      <c r="E261" s="40"/>
      <c r="F261" s="48"/>
      <c r="G261" s="49"/>
      <c r="H261" s="50"/>
      <c r="I261" s="51"/>
      <c r="J261" s="52"/>
      <c r="K261" s="52"/>
      <c r="L261" s="52"/>
      <c r="M261" s="52"/>
      <c r="N261" s="96"/>
      <c r="O261" s="90"/>
      <c r="P261" s="52"/>
      <c r="Q261" s="52"/>
      <c r="R261" s="52"/>
      <c r="S261" s="47"/>
    </row>
    <row r="262" spans="1:22" ht="12.75">
      <c r="A262" s="85"/>
      <c r="B262" s="47"/>
      <c r="C262" s="55"/>
      <c r="D262" s="40"/>
      <c r="E262" s="40"/>
      <c r="F262" s="48"/>
      <c r="G262" s="49"/>
      <c r="H262" s="50"/>
      <c r="I262" s="51"/>
      <c r="J262" s="52"/>
      <c r="K262" s="52"/>
      <c r="L262" s="52"/>
      <c r="M262" s="52"/>
      <c r="N262" s="96"/>
      <c r="O262" s="90"/>
      <c r="P262" s="52"/>
      <c r="Q262" s="52"/>
      <c r="R262" s="52"/>
      <c r="S262" s="47"/>
      <c r="U262" s="41"/>
      <c r="V262" s="102"/>
    </row>
    <row r="263" spans="1:19" ht="12.75">
      <c r="A263" s="85"/>
      <c r="B263" s="47"/>
      <c r="C263" s="55"/>
      <c r="D263" s="40"/>
      <c r="E263" s="40"/>
      <c r="F263" s="48"/>
      <c r="G263" s="49"/>
      <c r="H263" s="50"/>
      <c r="I263" s="51"/>
      <c r="J263" s="52"/>
      <c r="K263" s="52"/>
      <c r="L263" s="52"/>
      <c r="M263" s="52"/>
      <c r="N263" s="96"/>
      <c r="O263" s="90"/>
      <c r="P263" s="111"/>
      <c r="Q263" s="52"/>
      <c r="R263" s="52"/>
      <c r="S263" s="47"/>
    </row>
    <row r="264" spans="1:22" ht="12.75">
      <c r="A264" s="85"/>
      <c r="B264" s="47"/>
      <c r="C264" s="55"/>
      <c r="D264" s="40"/>
      <c r="E264" s="40"/>
      <c r="F264" s="48"/>
      <c r="G264" s="49"/>
      <c r="H264" s="50"/>
      <c r="I264" s="51"/>
      <c r="J264" s="52"/>
      <c r="K264" s="52"/>
      <c r="L264" s="52"/>
      <c r="M264" s="52"/>
      <c r="N264" s="96"/>
      <c r="O264" s="90"/>
      <c r="P264" s="111"/>
      <c r="Q264" s="52"/>
      <c r="R264" s="52"/>
      <c r="S264" s="47"/>
      <c r="U264" s="41"/>
      <c r="V264" s="102"/>
    </row>
    <row r="265" spans="1:19" ht="12.75">
      <c r="A265" s="85"/>
      <c r="B265" s="47"/>
      <c r="C265" s="55"/>
      <c r="D265" s="40"/>
      <c r="E265" s="40"/>
      <c r="F265" s="48"/>
      <c r="G265" s="49"/>
      <c r="H265" s="50"/>
      <c r="I265" s="51"/>
      <c r="J265" s="52"/>
      <c r="K265" s="52"/>
      <c r="L265" s="52"/>
      <c r="M265" s="52"/>
      <c r="N265" s="96"/>
      <c r="O265" s="90"/>
      <c r="P265" s="52"/>
      <c r="Q265" s="52"/>
      <c r="R265" s="52"/>
      <c r="S265" s="47"/>
    </row>
    <row r="266" spans="1:19" ht="12.75">
      <c r="A266" s="85"/>
      <c r="B266" s="47"/>
      <c r="C266" s="55"/>
      <c r="D266" s="40"/>
      <c r="E266" s="40"/>
      <c r="F266" s="48"/>
      <c r="G266" s="49"/>
      <c r="H266" s="50"/>
      <c r="I266" s="51"/>
      <c r="J266" s="52"/>
      <c r="K266" s="52"/>
      <c r="L266" s="52"/>
      <c r="M266" s="52"/>
      <c r="N266" s="96"/>
      <c r="O266" s="90"/>
      <c r="P266" s="111"/>
      <c r="Q266" s="52"/>
      <c r="R266" s="52"/>
      <c r="S266" s="47"/>
    </row>
    <row r="267" spans="1:19" ht="12.75">
      <c r="A267" s="85"/>
      <c r="B267" s="47"/>
      <c r="C267" s="55"/>
      <c r="D267" s="40"/>
      <c r="E267" s="40"/>
      <c r="F267" s="48"/>
      <c r="G267" s="49"/>
      <c r="H267" s="50"/>
      <c r="I267" s="51"/>
      <c r="J267" s="52"/>
      <c r="K267" s="52"/>
      <c r="L267" s="52"/>
      <c r="M267" s="52"/>
      <c r="N267" s="96"/>
      <c r="O267" s="90"/>
      <c r="P267" s="111"/>
      <c r="Q267" s="52"/>
      <c r="R267" s="52"/>
      <c r="S267" s="47"/>
    </row>
    <row r="268" spans="1:19" ht="12.75">
      <c r="A268" s="85"/>
      <c r="B268" s="47"/>
      <c r="C268" s="55"/>
      <c r="D268" s="40"/>
      <c r="E268" s="40"/>
      <c r="F268" s="48"/>
      <c r="G268" s="49"/>
      <c r="H268" s="50"/>
      <c r="I268" s="51"/>
      <c r="J268" s="52"/>
      <c r="K268" s="52"/>
      <c r="L268" s="52"/>
      <c r="M268" s="52"/>
      <c r="N268" s="96"/>
      <c r="O268" s="90"/>
      <c r="P268" s="111"/>
      <c r="Q268" s="52"/>
      <c r="R268" s="52"/>
      <c r="S268" s="47"/>
    </row>
    <row r="269" spans="1:19" ht="12.75">
      <c r="A269" s="85"/>
      <c r="B269" s="47"/>
      <c r="C269" s="55"/>
      <c r="D269" s="40"/>
      <c r="E269" s="40"/>
      <c r="F269" s="48"/>
      <c r="G269" s="49"/>
      <c r="H269" s="50"/>
      <c r="I269" s="51"/>
      <c r="J269" s="52"/>
      <c r="K269" s="52"/>
      <c r="L269" s="52"/>
      <c r="M269" s="52"/>
      <c r="N269" s="96"/>
      <c r="O269" s="90"/>
      <c r="P269" s="111"/>
      <c r="Q269" s="52"/>
      <c r="R269" s="52"/>
      <c r="S269" s="47"/>
    </row>
    <row r="270" spans="1:19" ht="12.75">
      <c r="A270" s="85"/>
      <c r="B270" s="47"/>
      <c r="C270" s="55"/>
      <c r="D270" s="40"/>
      <c r="E270" s="40"/>
      <c r="F270" s="48"/>
      <c r="G270" s="49"/>
      <c r="H270" s="50"/>
      <c r="I270" s="51"/>
      <c r="J270" s="52"/>
      <c r="K270" s="52"/>
      <c r="L270" s="52"/>
      <c r="M270" s="52"/>
      <c r="N270" s="96"/>
      <c r="O270" s="90"/>
      <c r="P270" s="111"/>
      <c r="Q270" s="52"/>
      <c r="R270" s="52"/>
      <c r="S270" s="47"/>
    </row>
    <row r="271" spans="1:21" ht="12.75">
      <c r="A271" s="85"/>
      <c r="B271" s="47"/>
      <c r="C271" s="55"/>
      <c r="D271" s="40"/>
      <c r="E271" s="40"/>
      <c r="F271" s="48"/>
      <c r="G271" s="49"/>
      <c r="H271" s="50"/>
      <c r="I271" s="51"/>
      <c r="J271" s="52"/>
      <c r="K271" s="52"/>
      <c r="L271" s="52"/>
      <c r="M271" s="52"/>
      <c r="N271" s="96"/>
      <c r="O271" s="90"/>
      <c r="P271" s="111"/>
      <c r="Q271" s="52"/>
      <c r="R271" s="52"/>
      <c r="S271" s="47"/>
      <c r="U271" s="41"/>
    </row>
    <row r="272" spans="1:21" ht="12.75">
      <c r="A272" s="85"/>
      <c r="B272" s="47"/>
      <c r="C272" s="55"/>
      <c r="D272" s="40"/>
      <c r="E272" s="40"/>
      <c r="F272" s="48"/>
      <c r="G272" s="49"/>
      <c r="H272" s="50"/>
      <c r="I272" s="51"/>
      <c r="J272" s="52"/>
      <c r="K272" s="52"/>
      <c r="L272" s="52"/>
      <c r="M272" s="52"/>
      <c r="N272" s="96"/>
      <c r="O272" s="90"/>
      <c r="P272" s="52"/>
      <c r="Q272" s="52"/>
      <c r="R272" s="52"/>
      <c r="S272" s="47"/>
      <c r="U272" s="41"/>
    </row>
    <row r="273" spans="1:22" ht="12.75">
      <c r="A273" s="85"/>
      <c r="B273" s="47"/>
      <c r="C273" s="55"/>
      <c r="D273" s="40"/>
      <c r="E273" s="40"/>
      <c r="F273" s="48"/>
      <c r="G273" s="49"/>
      <c r="H273" s="50"/>
      <c r="I273" s="51"/>
      <c r="J273" s="52"/>
      <c r="K273" s="52"/>
      <c r="L273" s="52"/>
      <c r="M273" s="52"/>
      <c r="N273" s="96"/>
      <c r="O273" s="90"/>
      <c r="P273" s="111"/>
      <c r="Q273" s="52"/>
      <c r="R273" s="52"/>
      <c r="S273" s="47"/>
      <c r="U273" s="41"/>
      <c r="V273" s="102"/>
    </row>
    <row r="274" spans="1:19" ht="12.75">
      <c r="A274" s="85"/>
      <c r="B274" s="47"/>
      <c r="C274" s="55"/>
      <c r="D274" s="40"/>
      <c r="E274" s="40"/>
      <c r="F274" s="48"/>
      <c r="G274" s="49"/>
      <c r="H274" s="50"/>
      <c r="I274" s="51"/>
      <c r="J274" s="52"/>
      <c r="K274" s="52"/>
      <c r="L274" s="52"/>
      <c r="M274" s="52"/>
      <c r="N274" s="96"/>
      <c r="O274" s="90"/>
      <c r="P274" s="111"/>
      <c r="Q274" s="52"/>
      <c r="R274" s="52"/>
      <c r="S274" s="47"/>
    </row>
    <row r="275" spans="1:19" ht="12.75">
      <c r="A275" s="85"/>
      <c r="B275" s="47"/>
      <c r="C275" s="55"/>
      <c r="D275" s="40"/>
      <c r="E275" s="40"/>
      <c r="F275" s="48"/>
      <c r="G275" s="49"/>
      <c r="H275" s="50"/>
      <c r="I275" s="51"/>
      <c r="J275" s="52"/>
      <c r="K275" s="52"/>
      <c r="L275" s="52"/>
      <c r="M275" s="52"/>
      <c r="N275" s="96"/>
      <c r="O275" s="90"/>
      <c r="P275" s="111"/>
      <c r="Q275" s="52"/>
      <c r="R275" s="52"/>
      <c r="S275" s="47"/>
    </row>
    <row r="276" spans="1:19" ht="12.75">
      <c r="A276" s="85"/>
      <c r="B276" s="47"/>
      <c r="C276" s="55"/>
      <c r="D276" s="40"/>
      <c r="E276" s="40"/>
      <c r="F276" s="48"/>
      <c r="G276" s="49"/>
      <c r="H276" s="50"/>
      <c r="I276" s="51"/>
      <c r="J276" s="52"/>
      <c r="K276" s="52"/>
      <c r="L276" s="52"/>
      <c r="M276" s="52"/>
      <c r="N276" s="96"/>
      <c r="O276" s="90"/>
      <c r="P276" s="111"/>
      <c r="Q276" s="52"/>
      <c r="R276" s="52"/>
      <c r="S276" s="47"/>
    </row>
    <row r="277" spans="1:19" ht="12.75">
      <c r="A277" s="85"/>
      <c r="B277" s="47"/>
      <c r="C277" s="55"/>
      <c r="D277" s="40"/>
      <c r="E277" s="40"/>
      <c r="F277" s="48"/>
      <c r="G277" s="49"/>
      <c r="H277" s="50"/>
      <c r="I277" s="51"/>
      <c r="J277" s="52"/>
      <c r="K277" s="52"/>
      <c r="L277" s="52"/>
      <c r="M277" s="52"/>
      <c r="N277" s="96"/>
      <c r="O277" s="90"/>
      <c r="P277" s="111"/>
      <c r="Q277" s="52"/>
      <c r="R277" s="52"/>
      <c r="S277" s="47"/>
    </row>
    <row r="278" spans="1:19" ht="12.75">
      <c r="A278" s="85"/>
      <c r="B278" s="47"/>
      <c r="C278" s="55"/>
      <c r="D278" s="40"/>
      <c r="E278" s="40"/>
      <c r="F278" s="48"/>
      <c r="G278" s="49"/>
      <c r="H278" s="50"/>
      <c r="I278" s="51"/>
      <c r="J278" s="52"/>
      <c r="K278" s="52"/>
      <c r="L278" s="52"/>
      <c r="M278" s="52"/>
      <c r="N278" s="96"/>
      <c r="O278" s="90"/>
      <c r="P278" s="52"/>
      <c r="Q278" s="52"/>
      <c r="R278" s="52"/>
      <c r="S278" s="47"/>
    </row>
    <row r="279" spans="1:19" ht="12.75">
      <c r="A279" s="85"/>
      <c r="B279" s="47"/>
      <c r="C279" s="55"/>
      <c r="D279" s="40"/>
      <c r="E279" s="40"/>
      <c r="F279" s="48"/>
      <c r="G279" s="49"/>
      <c r="H279" s="50"/>
      <c r="I279" s="51"/>
      <c r="J279" s="52"/>
      <c r="K279" s="52"/>
      <c r="L279" s="52"/>
      <c r="M279" s="52"/>
      <c r="N279" s="96"/>
      <c r="O279" s="90"/>
      <c r="P279" s="52"/>
      <c r="Q279" s="52"/>
      <c r="R279" s="52"/>
      <c r="S279" s="47"/>
    </row>
    <row r="280" spans="1:19" ht="12.75">
      <c r="A280" s="85"/>
      <c r="B280" s="47"/>
      <c r="C280" s="55"/>
      <c r="D280" s="40"/>
      <c r="E280" s="40"/>
      <c r="F280" s="48"/>
      <c r="G280" s="49"/>
      <c r="H280" s="50"/>
      <c r="I280" s="51"/>
      <c r="J280" s="52"/>
      <c r="K280" s="52"/>
      <c r="L280" s="52"/>
      <c r="M280" s="52"/>
      <c r="N280" s="96"/>
      <c r="O280" s="90"/>
      <c r="P280" s="111"/>
      <c r="Q280" s="52"/>
      <c r="R280" s="52"/>
      <c r="S280" s="47"/>
    </row>
    <row r="281" spans="1:19" ht="12.75">
      <c r="A281" s="85"/>
      <c r="B281" s="47"/>
      <c r="C281" s="55"/>
      <c r="D281" s="40"/>
      <c r="E281" s="40"/>
      <c r="F281" s="48"/>
      <c r="G281" s="49"/>
      <c r="H281" s="50"/>
      <c r="I281" s="51"/>
      <c r="J281" s="52"/>
      <c r="K281" s="52"/>
      <c r="L281" s="52"/>
      <c r="M281" s="52"/>
      <c r="N281" s="96"/>
      <c r="O281" s="90"/>
      <c r="P281" s="111"/>
      <c r="Q281" s="52"/>
      <c r="R281" s="52"/>
      <c r="S281" s="47"/>
    </row>
    <row r="282" spans="1:19" ht="12.75">
      <c r="A282" s="85"/>
      <c r="B282" s="47"/>
      <c r="C282" s="55"/>
      <c r="D282" s="40"/>
      <c r="E282" s="40"/>
      <c r="F282" s="48"/>
      <c r="G282" s="49"/>
      <c r="H282" s="50"/>
      <c r="I282" s="51"/>
      <c r="J282" s="52"/>
      <c r="K282" s="52"/>
      <c r="L282" s="52"/>
      <c r="M282" s="52"/>
      <c r="N282" s="96"/>
      <c r="O282" s="90"/>
      <c r="P282" s="111"/>
      <c r="Q282" s="52"/>
      <c r="R282" s="52"/>
      <c r="S282" s="47"/>
    </row>
    <row r="283" spans="1:19" ht="12.75">
      <c r="A283" s="85"/>
      <c r="B283" s="47"/>
      <c r="C283" s="55"/>
      <c r="D283" s="40"/>
      <c r="E283" s="40"/>
      <c r="F283" s="48"/>
      <c r="G283" s="49"/>
      <c r="H283" s="50"/>
      <c r="I283" s="51"/>
      <c r="J283" s="52"/>
      <c r="K283" s="52"/>
      <c r="L283" s="52"/>
      <c r="M283" s="52"/>
      <c r="N283" s="96"/>
      <c r="O283" s="90"/>
      <c r="P283" s="52"/>
      <c r="Q283" s="52"/>
      <c r="R283" s="52"/>
      <c r="S283" s="47"/>
    </row>
    <row r="284" spans="1:19" ht="12.75">
      <c r="A284" s="85"/>
      <c r="B284" s="47"/>
      <c r="C284" s="55"/>
      <c r="D284" s="40"/>
      <c r="E284" s="40"/>
      <c r="F284" s="48"/>
      <c r="G284" s="49"/>
      <c r="H284" s="50"/>
      <c r="I284" s="51"/>
      <c r="J284" s="52"/>
      <c r="K284" s="52"/>
      <c r="L284" s="52"/>
      <c r="M284" s="52"/>
      <c r="N284" s="96"/>
      <c r="O284" s="90"/>
      <c r="P284" s="111"/>
      <c r="Q284" s="52"/>
      <c r="R284" s="52"/>
      <c r="S284" s="47"/>
    </row>
    <row r="285" spans="1:19" ht="12.75">
      <c r="A285" s="85"/>
      <c r="B285" s="47"/>
      <c r="C285" s="55"/>
      <c r="D285" s="40"/>
      <c r="E285" s="40"/>
      <c r="F285" s="48"/>
      <c r="G285" s="49"/>
      <c r="H285" s="50"/>
      <c r="I285" s="51"/>
      <c r="J285" s="52"/>
      <c r="K285" s="52"/>
      <c r="L285" s="52"/>
      <c r="M285" s="52"/>
      <c r="N285" s="96"/>
      <c r="O285" s="90"/>
      <c r="P285" s="111"/>
      <c r="Q285" s="52"/>
      <c r="R285" s="52"/>
      <c r="S285" s="47"/>
    </row>
    <row r="286" spans="1:19" ht="12.75">
      <c r="A286" s="85"/>
      <c r="B286" s="47"/>
      <c r="C286" s="55"/>
      <c r="D286" s="40"/>
      <c r="E286" s="40"/>
      <c r="F286" s="48"/>
      <c r="G286" s="49"/>
      <c r="H286" s="50"/>
      <c r="I286" s="51"/>
      <c r="J286" s="52"/>
      <c r="K286" s="52"/>
      <c r="L286" s="52"/>
      <c r="M286" s="52"/>
      <c r="N286" s="96"/>
      <c r="O286" s="90"/>
      <c r="P286" s="111"/>
      <c r="Q286" s="52"/>
      <c r="R286" s="52"/>
      <c r="S286" s="47"/>
    </row>
    <row r="287" spans="1:21" ht="12.75">
      <c r="A287" s="85"/>
      <c r="B287" s="47"/>
      <c r="C287" s="55"/>
      <c r="D287" s="40"/>
      <c r="E287" s="40"/>
      <c r="F287" s="48"/>
      <c r="G287" s="49"/>
      <c r="H287" s="50"/>
      <c r="I287" s="51"/>
      <c r="J287" s="52"/>
      <c r="K287" s="52"/>
      <c r="L287" s="52"/>
      <c r="M287" s="52"/>
      <c r="N287" s="96"/>
      <c r="O287" s="90"/>
      <c r="P287" s="52"/>
      <c r="Q287" s="52"/>
      <c r="R287" s="52"/>
      <c r="S287" s="47"/>
      <c r="U287" s="41"/>
    </row>
    <row r="288" spans="1:19" ht="12.75">
      <c r="A288" s="85"/>
      <c r="B288" s="47"/>
      <c r="C288" s="55"/>
      <c r="D288" s="40"/>
      <c r="E288" s="40"/>
      <c r="F288" s="48"/>
      <c r="G288" s="49"/>
      <c r="H288" s="50"/>
      <c r="I288" s="51"/>
      <c r="J288" s="52"/>
      <c r="K288" s="52"/>
      <c r="L288" s="52"/>
      <c r="M288" s="52"/>
      <c r="N288" s="96"/>
      <c r="O288" s="90"/>
      <c r="P288" s="111"/>
      <c r="Q288" s="52"/>
      <c r="R288" s="52"/>
      <c r="S288" s="47"/>
    </row>
    <row r="526" ht="11.25">
      <c r="N526" s="52"/>
    </row>
    <row r="668" ht="11.25">
      <c r="N668" s="52"/>
    </row>
  </sheetData>
  <sheetProtection/>
  <autoFilter ref="A1:S182"/>
  <conditionalFormatting sqref="N268:N288 D181:D288 C2:E178 N2:N266 O2:S288 D179 C179:C288 E179:E288 F2:M288 A2:B288">
    <cfRule type="expression" priority="7" dxfId="2" stopIfTrue="1">
      <formula>$I2="Accepted"</formula>
    </cfRule>
    <cfRule type="expression" priority="8" dxfId="1" stopIfTrue="1">
      <formula>$I2="Declined"</formula>
    </cfRule>
    <cfRule type="expression" priority="9" dxfId="0" stopIfTrue="1">
      <formula>$I2="Counter"</formula>
    </cfRule>
  </conditionalFormatting>
  <conditionalFormatting sqref="N526">
    <cfRule type="expression" priority="10" dxfId="2" stopIfTrue="1">
      <formula>$I124="Accepted"</formula>
    </cfRule>
    <cfRule type="expression" priority="11" dxfId="1" stopIfTrue="1">
      <formula>$I124="Declined"</formula>
    </cfRule>
    <cfRule type="expression" priority="12" dxfId="0" stopIfTrue="1">
      <formula>$I124="Counter"</formula>
    </cfRule>
  </conditionalFormatting>
  <conditionalFormatting sqref="N668">
    <cfRule type="expression" priority="13" dxfId="2" stopIfTrue="1">
      <formula>$I167="Accepted"</formula>
    </cfRule>
    <cfRule type="expression" priority="14" dxfId="1" stopIfTrue="1">
      <formula>$I167="Declined"</formula>
    </cfRule>
    <cfRule type="expression" priority="15" dxfId="0" stopIfTrue="1">
      <formula>$I167="Counter"</formula>
    </cfRule>
  </conditionalFormatting>
  <dataValidations count="6">
    <dataValidation allowBlank="1" showInputMessage="1" showErrorMessage="1" error="Must be &quot;Editor To Do&quot;, &quot;Done&quot;, &quot;Can't Do&quot;" sqref="N526 N668 N268:N288 N2:N266 M2:M62 M64:M288"/>
    <dataValidation allowBlank="1" showInputMessage="1" showErrorMessage="1" error="Comment can only be &quot;Accepted&quot;, &quot;Declined&quot;, or Blank" sqref="J226:J233 J202 J207 J238 J192 J212 J216:J224 J240:J246 J235 J248:J288 J86:J98 J67:J84 J131:J132 J143 J148 J64:J65 J173 J176:J177 J179:J187 J152:J154 J129 J22:J24 J26 J28:J31 J33:J42 J44:J45 J47:J62 J100:J127 J2:J20 J157:J162"/>
    <dataValidation type="list" allowBlank="1" showInputMessage="1" showErrorMessage="1" error="Comment can only be &quot;Accepted&quot;, &quot;Declined&quot;, &quot;Counter&quot;, &quot;Deferred&quot;, or Blank" sqref="I226:I246 I248:I288 I143:I145 I148:I149 I157:I162 I176:I224 I173 I152:I154 I2:I132">
      <formula1>"Accepted, Declined, Counter, Deferred"</formula1>
    </dataValidation>
    <dataValidation type="list" allowBlank="1" showInputMessage="1" showErrorMessage="1" error="Must be &quot;Editor To Do&quot;, &quot;Done&quot;, &quot;Can't Do&quot;" sqref="L2:L62 L64:L288">
      <formula1>"Editor To Do, Done, Can't Do"</formula1>
    </dataValidation>
    <dataValidation type="whole" allowBlank="1" showErrorMessage="1" error="This must be a comment number between 1 and 2000" sqref="K2:K62 K64:K288">
      <formula1>1</formula1>
      <formula2>2000</formula2>
    </dataValidation>
    <dataValidation type="list" allowBlank="1" showInputMessage="1" showErrorMessage="1" sqref="K63 Q2:Q288">
      <formula1>"Telcon1, Telcon2, Telcon3, Telcon4, Telcon5, Telcon6, Telcon7, Telcon8, Telcon9, Telcon10, Telcon11, Telcon12, Telcon13, Telcon14, Telcon15,Denver, Hawaii, Vancouver, Jacksonville, Montreal ,Melbourne, Dallas, Ad-hoc1, Ad-hoc2, Ad-hoc2, Ad-hoc3, Ad-hoc4"</formula1>
    </dataValidation>
  </dataValidations>
  <printOptions gridLines="1"/>
  <pageMargins left="0.25" right="0.25" top="0.75" bottom="0.5" header="0.5" footer="0.25"/>
  <pageSetup blackAndWhite="1" horizontalDpi="600" verticalDpi="600" orientation="landscape" r:id="rId3"/>
  <headerFooter alignWithMargins="0">
    <oddHeader>&amp;LJune 2009&amp;C&amp;A&amp;Rdoc.: IEEE 802.11-09/0688r0</oddHeader>
    <oddFooter>&amp;LSubmission&amp;C&amp;P&amp;RWayne Fisher, ARINC, Inc.</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C93"/>
  <sheetViews>
    <sheetView zoomScalePageLayoutView="0" workbookViewId="0" topLeftCell="A1">
      <selection activeCell="B27" sqref="A22:B27"/>
    </sheetView>
  </sheetViews>
  <sheetFormatPr defaultColWidth="9.140625" defaultRowHeight="12.75"/>
  <cols>
    <col min="1" max="1" width="26.2812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24.8515625" style="0" customWidth="1"/>
    <col min="14" max="14" width="2.8515625" style="0" customWidth="1"/>
    <col min="15" max="15" width="30.421875" style="0" customWidth="1"/>
    <col min="16" max="16" width="13.28125" style="15" customWidth="1"/>
    <col min="17" max="17" width="18.00390625" style="0" customWidth="1"/>
    <col min="18" max="39" width="5.7109375" style="0" customWidth="1"/>
  </cols>
  <sheetData>
    <row r="1" spans="1:29" ht="27.75" customHeight="1">
      <c r="A1" s="18" t="s">
        <v>407</v>
      </c>
      <c r="B1" s="19" t="s">
        <v>48</v>
      </c>
      <c r="C1" s="20" t="s">
        <v>51</v>
      </c>
      <c r="D1" s="20" t="s">
        <v>372</v>
      </c>
      <c r="E1" s="20" t="s">
        <v>52</v>
      </c>
      <c r="F1" s="20" t="s">
        <v>50</v>
      </c>
      <c r="G1" s="20" t="s">
        <v>380</v>
      </c>
      <c r="H1" s="63" t="s">
        <v>381</v>
      </c>
      <c r="I1" s="66" t="s">
        <v>320</v>
      </c>
      <c r="J1" s="67" t="s">
        <v>319</v>
      </c>
      <c r="K1" s="64" t="s">
        <v>355</v>
      </c>
      <c r="L1" s="20" t="s">
        <v>391</v>
      </c>
      <c r="M1" s="20" t="s">
        <v>335</v>
      </c>
      <c r="N1" s="17"/>
      <c r="O1" s="17"/>
      <c r="P1" s="61"/>
      <c r="Q1" s="17"/>
      <c r="R1" s="17"/>
      <c r="S1" s="17"/>
      <c r="T1" s="17"/>
      <c r="U1" s="17"/>
      <c r="V1" s="17"/>
      <c r="W1" s="17"/>
      <c r="X1" s="17"/>
      <c r="Y1" s="17"/>
      <c r="Z1" s="17"/>
      <c r="AA1" s="17"/>
      <c r="AB1" s="17"/>
      <c r="AC1" s="17"/>
    </row>
    <row r="2" spans="1:29" ht="12.75">
      <c r="A2" s="90" t="s">
        <v>311</v>
      </c>
      <c r="B2" s="91">
        <f>COUNTIF(Master!O$2:Master!O$250,A2)</f>
        <v>0</v>
      </c>
      <c r="C2" s="91">
        <f>SUMPRODUCT((Master!$O$1:Master!$Q$285=$A2)*(Master!$I$1:Master!$I$285=C$1))</f>
        <v>0</v>
      </c>
      <c r="D2" s="92">
        <f>SUMPRODUCT((Master!$O$1:Master!$Q$285=$A2)*(Master!$I$1:Master!$I$285=D$1))</f>
        <v>0</v>
      </c>
      <c r="E2" s="92">
        <f>SUMPRODUCT((Master!$O$1:Master!$Q$285=$A2)*(Master!$I$1:Master!$I$285=E$1))</f>
        <v>0</v>
      </c>
      <c r="F2" s="92">
        <f>SUMPRODUCT((Master!$O$1:Master!$Q$285=$A2)*(Master!$I$1:Master!$I$285=F$1))</f>
        <v>0</v>
      </c>
      <c r="G2" s="92">
        <f>SUMPRODUCT((Master!$O$1:Master!$Q$285=$A2)*(Master!$I$1:Master!$I$285=""))</f>
        <v>0</v>
      </c>
      <c r="H2" s="93">
        <f aca="true" t="shared" si="0" ref="H2:H10">B2-(C2+D2+E2)</f>
        <v>0</v>
      </c>
      <c r="I2" s="94">
        <f>SUMPRODUCT((Master!$O$1:Master!$Q$285=$A2)*(Master!$L$1:Master!$L$285="Edito To Do"))</f>
        <v>0</v>
      </c>
      <c r="J2" s="95">
        <f>SUMPRODUCT((Master!$O$1:Master!$Q$285=$A2)*(Master!$L$1:Master!$L$285="Done"))</f>
        <v>0</v>
      </c>
      <c r="K2" s="96" t="s">
        <v>312</v>
      </c>
      <c r="L2" s="97" t="s">
        <v>289</v>
      </c>
      <c r="M2" s="81" t="str">
        <f>IF(B2=H2,"Open","In-Proc")</f>
        <v>Open</v>
      </c>
      <c r="N2" s="17"/>
      <c r="O2" s="17"/>
      <c r="P2" s="61"/>
      <c r="Q2" s="17"/>
      <c r="R2" s="17"/>
      <c r="S2" s="17"/>
      <c r="T2" s="17"/>
      <c r="U2" s="17"/>
      <c r="V2" s="17"/>
      <c r="W2" s="17"/>
      <c r="X2" s="17"/>
      <c r="Y2" s="17"/>
      <c r="Z2" s="17"/>
      <c r="AA2" s="17"/>
      <c r="AB2" s="17"/>
      <c r="AC2" s="17"/>
    </row>
    <row r="3" spans="1:29" ht="12.75">
      <c r="A3" s="90" t="s">
        <v>313</v>
      </c>
      <c r="B3" s="91">
        <f>COUNTIF(Master!O$2:Master!O$250,A3)</f>
        <v>0</v>
      </c>
      <c r="C3" s="91">
        <f>SUMPRODUCT((Master!$O$1:Master!$Q$285=$A3)*(Master!$I$1:Master!$I$285=C$1))</f>
        <v>0</v>
      </c>
      <c r="D3" s="92">
        <f>SUMPRODUCT((Master!$O$1:Master!$Q$285=$A3)*(Master!$I$1:Master!$I$285=D$1))</f>
        <v>0</v>
      </c>
      <c r="E3" s="92">
        <f>SUMPRODUCT((Master!$O$1:Master!$Q$285=$A3)*(Master!$I$1:Master!$I$285=E$1))</f>
        <v>0</v>
      </c>
      <c r="F3" s="92">
        <f>SUMPRODUCT((Master!$O$1:Master!$Q$285=$A3)*(Master!$I$1:Master!$I$285=F$1))</f>
        <v>0</v>
      </c>
      <c r="G3" s="92">
        <f>SUMPRODUCT((Master!$O$1:Master!$Q$285=$A3)*(Master!$I$1:Master!$I$285=""))</f>
        <v>0</v>
      </c>
      <c r="H3" s="93">
        <f t="shared" si="0"/>
        <v>0</v>
      </c>
      <c r="I3" s="94">
        <f>SUMPRODUCT((Master!$O$1:Master!$Q$285=$A3)*(Master!$L$1:Master!$L$285="Edito To Do"))</f>
        <v>0</v>
      </c>
      <c r="J3" s="95">
        <f>SUMPRODUCT((Master!$O$1:Master!$Q$285=$A3)*(Master!$L$1:Master!$L$285="Done"))</f>
        <v>0</v>
      </c>
      <c r="K3" s="96" t="s">
        <v>314</v>
      </c>
      <c r="L3" s="97" t="s">
        <v>55</v>
      </c>
      <c r="M3" s="81" t="str">
        <f aca="true" t="shared" si="1" ref="M3:M15">IF(B3=H3,"Open","In-Proc")</f>
        <v>Open</v>
      </c>
      <c r="N3" s="17"/>
      <c r="O3" s="17"/>
      <c r="P3" s="61"/>
      <c r="Q3" s="17"/>
      <c r="R3" s="17"/>
      <c r="S3" s="17"/>
      <c r="T3" s="17"/>
      <c r="U3" s="17"/>
      <c r="V3" s="17"/>
      <c r="W3" s="17"/>
      <c r="X3" s="17"/>
      <c r="Y3" s="17"/>
      <c r="Z3" s="17"/>
      <c r="AA3" s="17"/>
      <c r="AB3" s="17"/>
      <c r="AC3" s="17"/>
    </row>
    <row r="4" spans="1:29" ht="12.75">
      <c r="A4" s="90" t="s">
        <v>54</v>
      </c>
      <c r="B4" s="91">
        <f>COUNTIF(Master!O$2:Master!O$250,A4)</f>
        <v>0</v>
      </c>
      <c r="C4" s="91">
        <f>SUMPRODUCT((Master!$O$1:Master!$Q$285=$A4)*(Master!$I$1:Master!$I$285=C$1))</f>
        <v>0</v>
      </c>
      <c r="D4" s="92">
        <f>SUMPRODUCT((Master!$O$1:Master!$Q$285=$A4)*(Master!$I$1:Master!$I$285=D$1))</f>
        <v>0</v>
      </c>
      <c r="E4" s="92">
        <f>SUMPRODUCT((Master!$O$1:Master!$Q$285=$A4)*(Master!$I$1:Master!$I$285=E$1))</f>
        <v>0</v>
      </c>
      <c r="F4" s="92">
        <f>SUMPRODUCT((Master!$O$1:Master!$Q$285=$A4)*(Master!$I$1:Master!$I$285=F$1))</f>
        <v>0</v>
      </c>
      <c r="G4" s="92">
        <f>SUMPRODUCT((Master!$O$1:Master!$Q$285=$A4)*(Master!$I$1:Master!$I$285=""))</f>
        <v>0</v>
      </c>
      <c r="H4" s="93">
        <f t="shared" si="0"/>
        <v>0</v>
      </c>
      <c r="I4" s="94">
        <f>SUMPRODUCT((Master!$O$1:Master!$Q$285=$A4)*(Master!$L$1:Master!$L$285="Edito To Do"))</f>
        <v>0</v>
      </c>
      <c r="J4" s="95">
        <f>SUMPRODUCT((Master!$O$1:Master!$Q$285=$A4)*(Master!$L$1:Master!$L$285="Done"))</f>
        <v>0</v>
      </c>
      <c r="K4" s="96" t="s">
        <v>312</v>
      </c>
      <c r="L4" s="97" t="s">
        <v>290</v>
      </c>
      <c r="M4" s="81" t="str">
        <f t="shared" si="1"/>
        <v>Open</v>
      </c>
      <c r="N4" s="17"/>
      <c r="O4" s="17"/>
      <c r="P4" s="61"/>
      <c r="Q4" s="17"/>
      <c r="R4" s="17"/>
      <c r="S4" s="17"/>
      <c r="T4" s="17"/>
      <c r="U4" s="17"/>
      <c r="V4" s="17"/>
      <c r="W4" s="17"/>
      <c r="X4" s="17"/>
      <c r="Y4" s="17"/>
      <c r="Z4" s="17"/>
      <c r="AA4" s="17"/>
      <c r="AB4" s="17"/>
      <c r="AC4" s="17"/>
    </row>
    <row r="5" spans="1:29" ht="12.75">
      <c r="A5" s="90" t="s">
        <v>192</v>
      </c>
      <c r="B5" s="91">
        <f>COUNTIF(Master!O$2:Master!O$250,A5)</f>
        <v>0</v>
      </c>
      <c r="C5" s="91">
        <f>SUMPRODUCT((Master!$O$1:Master!$Q$285=$A5)*(Master!$I$1:Master!$I$285=C$1))</f>
        <v>0</v>
      </c>
      <c r="D5" s="92">
        <f>SUMPRODUCT((Master!$O$1:Master!$Q$285=$A5)*(Master!$I$1:Master!$I$285=D$1))</f>
        <v>0</v>
      </c>
      <c r="E5" s="92">
        <f>SUMPRODUCT((Master!$O$1:Master!$Q$285=$A5)*(Master!$I$1:Master!$I$285=E$1))</f>
        <v>0</v>
      </c>
      <c r="F5" s="92">
        <f>SUMPRODUCT((Master!$O$1:Master!$Q$285=$A5)*(Master!$I$1:Master!$I$285=F$1))</f>
        <v>0</v>
      </c>
      <c r="G5" s="92">
        <f>SUMPRODUCT((Master!$O$1:Master!$Q$285=$A5)*(Master!$I$1:Master!$I$285=""))</f>
        <v>0</v>
      </c>
      <c r="H5" s="93">
        <f t="shared" si="0"/>
        <v>0</v>
      </c>
      <c r="I5" s="94">
        <f>SUMPRODUCT((Master!$O$1:Master!$Q$285=$A5)*(Master!$L$1:Master!$L$285="Edito To Do"))</f>
        <v>0</v>
      </c>
      <c r="J5" s="95">
        <f>SUMPRODUCT((Master!$O$1:Master!$Q$285=$A5)*(Master!$L$1:Master!$L$285="Done"))</f>
        <v>0</v>
      </c>
      <c r="K5" s="96" t="s">
        <v>312</v>
      </c>
      <c r="L5" s="97" t="s">
        <v>57</v>
      </c>
      <c r="M5" s="81" t="str">
        <f t="shared" si="1"/>
        <v>Open</v>
      </c>
      <c r="N5" s="17"/>
      <c r="O5" s="17"/>
      <c r="P5" s="61"/>
      <c r="Q5" s="17"/>
      <c r="R5" s="17"/>
      <c r="S5" s="17"/>
      <c r="T5" s="17"/>
      <c r="U5" s="17"/>
      <c r="V5" s="17"/>
      <c r="W5" s="17"/>
      <c r="X5" s="17"/>
      <c r="Y5" s="17"/>
      <c r="Z5" s="17"/>
      <c r="AA5" s="17"/>
      <c r="AB5" s="17"/>
      <c r="AC5" s="17"/>
    </row>
    <row r="6" spans="1:29" ht="12.75">
      <c r="A6" s="90" t="s">
        <v>193</v>
      </c>
      <c r="B6" s="91">
        <f>COUNTIF(Master!O$2:Master!O$250,A6)</f>
        <v>0</v>
      </c>
      <c r="C6" s="91">
        <f>SUMPRODUCT((Master!$O$1:Master!$Q$285=$A6)*(Master!$I$1:Master!$I$285=C$1))</f>
        <v>0</v>
      </c>
      <c r="D6" s="92">
        <f>SUMPRODUCT((Master!$O$1:Master!$Q$285=$A6)*(Master!$I$1:Master!$I$285=D$1))</f>
        <v>0</v>
      </c>
      <c r="E6" s="92">
        <f>SUMPRODUCT((Master!$O$1:Master!$Q$285=$A6)*(Master!$I$1:Master!$I$285=E$1))</f>
        <v>0</v>
      </c>
      <c r="F6" s="92">
        <f>SUMPRODUCT((Master!$O$1:Master!$Q$285=$A6)*(Master!$I$1:Master!$I$285=F$1))</f>
        <v>0</v>
      </c>
      <c r="G6" s="92">
        <f>SUMPRODUCT((Master!$O$1:Master!$Q$285=$A6)*(Master!$I$1:Master!$I$285=""))</f>
        <v>0</v>
      </c>
      <c r="H6" s="93">
        <f t="shared" si="0"/>
        <v>0</v>
      </c>
      <c r="I6" s="94">
        <f>SUMPRODUCT((Master!$O$1:Master!$Q$285=$A6)*(Master!$L$1:Master!$L$285="Edito To Do"))</f>
        <v>0</v>
      </c>
      <c r="J6" s="95">
        <f>SUMPRODUCT((Master!$O$1:Master!$Q$285=$A6)*(Master!$L$1:Master!$L$285="Done"))</f>
        <v>0</v>
      </c>
      <c r="K6" s="96" t="s">
        <v>312</v>
      </c>
      <c r="L6" s="97" t="s">
        <v>315</v>
      </c>
      <c r="M6" s="81" t="str">
        <f t="shared" si="1"/>
        <v>Open</v>
      </c>
      <c r="N6" s="17"/>
      <c r="O6" s="17"/>
      <c r="P6" s="61"/>
      <c r="Q6" s="17"/>
      <c r="R6" s="17"/>
      <c r="S6" s="17"/>
      <c r="T6" s="17"/>
      <c r="U6" s="17"/>
      <c r="V6" s="17"/>
      <c r="W6" s="17"/>
      <c r="X6" s="17"/>
      <c r="Y6" s="17"/>
      <c r="Z6" s="17"/>
      <c r="AA6" s="17"/>
      <c r="AB6" s="17"/>
      <c r="AC6" s="17"/>
    </row>
    <row r="7" spans="1:29" ht="12.75">
      <c r="A7" s="90" t="s">
        <v>194</v>
      </c>
      <c r="B7" s="91">
        <f>COUNTIF(Master!O$2:Master!O$250,A7)</f>
        <v>0</v>
      </c>
      <c r="C7" s="91">
        <f>SUMPRODUCT((Master!$O$1:Master!$Q$285=$A7)*(Master!$I$1:Master!$I$285=C$1))</f>
        <v>0</v>
      </c>
      <c r="D7" s="92">
        <f>SUMPRODUCT((Master!$O$1:Master!$Q$285=$A7)*(Master!$I$1:Master!$I$285=D$1))</f>
        <v>0</v>
      </c>
      <c r="E7" s="92">
        <f>SUMPRODUCT((Master!$O$1:Master!$Q$285=$A7)*(Master!$I$1:Master!$I$285=E$1))</f>
        <v>0</v>
      </c>
      <c r="F7" s="92">
        <f>SUMPRODUCT((Master!$O$1:Master!$Q$285=$A7)*(Master!$I$1:Master!$I$285=F$1))</f>
        <v>0</v>
      </c>
      <c r="G7" s="92">
        <f>SUMPRODUCT((Master!$O$1:Master!$Q$285=$A7)*(Master!$I$1:Master!$I$285=""))</f>
        <v>0</v>
      </c>
      <c r="H7" s="93">
        <f t="shared" si="0"/>
        <v>0</v>
      </c>
      <c r="I7" s="94">
        <f>SUMPRODUCT((Master!$O$1:Master!$Q$285=$A7)*(Master!$L$1:Master!$L$285="Edito To Do"))</f>
        <v>0</v>
      </c>
      <c r="J7" s="95">
        <f>SUMPRODUCT((Master!$O$1:Master!$Q$285=$A7)*(Master!$L$1:Master!$L$285="Done"))</f>
        <v>0</v>
      </c>
      <c r="K7" s="96" t="s">
        <v>312</v>
      </c>
      <c r="L7" s="97" t="s">
        <v>307</v>
      </c>
      <c r="M7" s="81" t="str">
        <f t="shared" si="1"/>
        <v>Open</v>
      </c>
      <c r="N7" s="17"/>
      <c r="O7" s="12"/>
      <c r="P7" s="61"/>
      <c r="Q7" s="17"/>
      <c r="R7" s="17"/>
      <c r="S7" s="17"/>
      <c r="T7" s="17"/>
      <c r="U7" s="17"/>
      <c r="V7" s="17"/>
      <c r="W7" s="17"/>
      <c r="X7" s="17"/>
      <c r="Y7" s="17"/>
      <c r="Z7" s="17"/>
      <c r="AA7" s="17"/>
      <c r="AB7" s="17"/>
      <c r="AC7" s="17"/>
    </row>
    <row r="8" spans="1:29" ht="12.75">
      <c r="A8" s="90" t="s">
        <v>195</v>
      </c>
      <c r="B8" s="91">
        <f>COUNTIF(Master!O$2:Master!O$250,A8)</f>
        <v>0</v>
      </c>
      <c r="C8" s="91">
        <f>SUMPRODUCT((Master!$O$1:Master!$Q$285=$A8)*(Master!$I$1:Master!$I$285=C$1))</f>
        <v>0</v>
      </c>
      <c r="D8" s="92">
        <f>SUMPRODUCT((Master!$O$1:Master!$Q$285=$A8)*(Master!$I$1:Master!$I$285=D$1))</f>
        <v>0</v>
      </c>
      <c r="E8" s="92">
        <f>SUMPRODUCT((Master!$O$1:Master!$Q$285=$A8)*(Master!$I$1:Master!$I$285=E$1))</f>
        <v>0</v>
      </c>
      <c r="F8" s="92">
        <f>SUMPRODUCT((Master!$O$1:Master!$Q$285=$A8)*(Master!$I$1:Master!$I$285=F$1))</f>
        <v>0</v>
      </c>
      <c r="G8" s="92">
        <f>SUMPRODUCT((Master!$O$1:Master!$Q$285=$A8)*(Master!$I$1:Master!$I$285=""))</f>
        <v>0</v>
      </c>
      <c r="H8" s="93">
        <f t="shared" si="0"/>
        <v>0</v>
      </c>
      <c r="I8" s="94">
        <f>SUMPRODUCT((Master!$O$1:Master!$Q$285=$A8)*(Master!$L$1:Master!$L$285="Edito To Do"))</f>
        <v>0</v>
      </c>
      <c r="J8" s="95">
        <f>SUMPRODUCT((Master!$O$1:Master!$Q$285=$A8)*(Master!$L$1:Master!$L$285="Done"))</f>
        <v>0</v>
      </c>
      <c r="K8" s="96" t="s">
        <v>327</v>
      </c>
      <c r="L8" s="97" t="s">
        <v>298</v>
      </c>
      <c r="M8" s="81" t="str">
        <f t="shared" si="1"/>
        <v>Open</v>
      </c>
      <c r="N8" s="17"/>
      <c r="O8" s="17"/>
      <c r="P8" s="61"/>
      <c r="Q8" s="17"/>
      <c r="R8" s="17"/>
      <c r="S8" s="17"/>
      <c r="T8" s="17"/>
      <c r="U8" s="17"/>
      <c r="V8" s="17"/>
      <c r="W8" s="17"/>
      <c r="X8" s="17"/>
      <c r="Y8" s="17"/>
      <c r="Z8" s="17"/>
      <c r="AA8" s="17"/>
      <c r="AB8" s="17"/>
      <c r="AC8" s="17"/>
    </row>
    <row r="9" spans="1:29" ht="12.75">
      <c r="A9" s="90" t="s">
        <v>328</v>
      </c>
      <c r="B9" s="91">
        <f>COUNTIF(Master!O$2:Master!O$250,A9)</f>
        <v>0</v>
      </c>
      <c r="C9" s="91">
        <f>SUMPRODUCT((Master!$O$1:Master!$Q$285=$A9)*(Master!$I$1:Master!$I$285=C$1))</f>
        <v>0</v>
      </c>
      <c r="D9" s="92">
        <f>SUMPRODUCT((Master!$O$1:Master!$Q$285=$A9)*(Master!$I$1:Master!$I$285=D$1))</f>
        <v>0</v>
      </c>
      <c r="E9" s="92">
        <f>SUMPRODUCT((Master!$O$1:Master!$Q$285=$A9)*(Master!$I$1:Master!$I$285=E$1))</f>
        <v>0</v>
      </c>
      <c r="F9" s="92">
        <f>SUMPRODUCT((Master!$O$1:Master!$Q$285=$A9)*(Master!$I$1:Master!$I$285=F$1))</f>
        <v>0</v>
      </c>
      <c r="G9" s="92">
        <f>SUMPRODUCT((Master!$O$1:Master!$Q$285=$A9)*(Master!$I$1:Master!$I$285=""))</f>
        <v>0</v>
      </c>
      <c r="H9" s="93">
        <f t="shared" si="0"/>
        <v>0</v>
      </c>
      <c r="I9" s="94">
        <f>SUMPRODUCT((Master!$O$1:Master!$Q$285=$A9)*(Master!$L$1:Master!$L$285="Edito To Do"))</f>
        <v>0</v>
      </c>
      <c r="J9" s="95">
        <f>SUMPRODUCT((Master!$O$1:Master!$Q$285=$A9)*(Master!$L$1:Master!$L$285="Done"))</f>
        <v>0</v>
      </c>
      <c r="K9" s="96" t="s">
        <v>295</v>
      </c>
      <c r="L9" s="97" t="s">
        <v>59</v>
      </c>
      <c r="M9" s="81" t="str">
        <f t="shared" si="1"/>
        <v>Open</v>
      </c>
      <c r="N9" s="17"/>
      <c r="O9" s="12"/>
      <c r="P9" s="14"/>
      <c r="Q9" s="60"/>
      <c r="R9" s="17"/>
      <c r="S9" s="17"/>
      <c r="T9" s="17"/>
      <c r="U9" s="17"/>
      <c r="V9" s="17"/>
      <c r="W9" s="17"/>
      <c r="X9" s="17"/>
      <c r="Y9" s="17"/>
      <c r="Z9" s="17"/>
      <c r="AA9" s="17"/>
      <c r="AB9" s="17"/>
      <c r="AC9" s="17"/>
    </row>
    <row r="10" spans="1:29" ht="12.75">
      <c r="A10" s="90" t="s">
        <v>196</v>
      </c>
      <c r="B10" s="91">
        <f>COUNTIF(Master!O$2:Master!O$250,A10)</f>
        <v>0</v>
      </c>
      <c r="C10" s="91">
        <f>SUMPRODUCT((Master!$O$1:Master!$Q$285=$A10)*(Master!$I$1:Master!$I$285=C$1))</f>
        <v>0</v>
      </c>
      <c r="D10" s="92">
        <f>SUMPRODUCT((Master!$O$1:Master!$Q$285=$A10)*(Master!$I$1:Master!$I$285=D$1))</f>
        <v>0</v>
      </c>
      <c r="E10" s="92">
        <f>SUMPRODUCT((Master!$O$1:Master!$Q$285=$A10)*(Master!$I$1:Master!$I$285=E$1))</f>
        <v>0</v>
      </c>
      <c r="F10" s="92">
        <f>SUMPRODUCT((Master!$O$1:Master!$Q$285=$A10)*(Master!$I$1:Master!$I$285=F$1))</f>
        <v>0</v>
      </c>
      <c r="G10" s="92">
        <f>SUMPRODUCT((Master!$O$1:Master!$Q$285=$A10)*(Master!$I$1:Master!$I$285=""))</f>
        <v>0</v>
      </c>
      <c r="H10" s="93">
        <f t="shared" si="0"/>
        <v>0</v>
      </c>
      <c r="I10" s="94">
        <f>SUMPRODUCT((Master!$O$1:Master!$Q$285=$A10)*(Master!$L$1:Master!$L$285="Edito To Do"))</f>
        <v>0</v>
      </c>
      <c r="J10" s="95">
        <f>SUMPRODUCT((Master!$O$1:Master!$Q$285=$A10)*(Master!$L$1:Master!$L$285="Done"))</f>
        <v>0</v>
      </c>
      <c r="K10" s="96" t="s">
        <v>368</v>
      </c>
      <c r="L10" s="97" t="s">
        <v>299</v>
      </c>
      <c r="M10" s="81" t="str">
        <f t="shared" si="1"/>
        <v>Open</v>
      </c>
      <c r="N10" s="17"/>
      <c r="P10" s="62"/>
      <c r="Q10" s="59"/>
      <c r="R10" s="17"/>
      <c r="S10" s="17"/>
      <c r="T10" s="17"/>
      <c r="U10" s="17"/>
      <c r="V10" s="17"/>
      <c r="W10" s="17"/>
      <c r="X10" s="17"/>
      <c r="Y10" s="17"/>
      <c r="Z10" s="17"/>
      <c r="AA10" s="17"/>
      <c r="AB10" s="17"/>
      <c r="AC10" s="17"/>
    </row>
    <row r="11" spans="1:29" ht="12.75">
      <c r="A11" s="90" t="s">
        <v>197</v>
      </c>
      <c r="B11" s="91">
        <f>COUNTIF(Master!O$2:Master!O$250,A11)</f>
        <v>0</v>
      </c>
      <c r="C11" s="91">
        <f>SUMPRODUCT((Master!$O$1:Master!$Q$285=$A11)*(Master!$I$1:Master!$I$285=C$1))</f>
        <v>0</v>
      </c>
      <c r="D11" s="92">
        <f>SUMPRODUCT((Master!$O$1:Master!$Q$285=$A11)*(Master!$I$1:Master!$I$285=D$1))</f>
        <v>0</v>
      </c>
      <c r="E11" s="92">
        <f>SUMPRODUCT((Master!$O$1:Master!$Q$285=$A11)*(Master!$I$1:Master!$I$285=E$1))</f>
        <v>0</v>
      </c>
      <c r="F11" s="92">
        <f>SUMPRODUCT((Master!$O$1:Master!$Q$285=$A11)*(Master!$I$1:Master!$I$285=F$1))</f>
        <v>0</v>
      </c>
      <c r="G11" s="92">
        <f>SUMPRODUCT((Master!$O$1:Master!$Q$285=$A11)*(Master!$I$1:Master!$I$285=""))</f>
        <v>0</v>
      </c>
      <c r="H11" s="93">
        <f>B11-(C11+D11+E11)</f>
        <v>0</v>
      </c>
      <c r="I11" s="94">
        <f>SUMPRODUCT((Master!$O$1:Master!$Q$285=$A11)*(Master!$L$1:Master!$L$285="Edito To Do"))</f>
        <v>0</v>
      </c>
      <c r="J11" s="95">
        <f>SUMPRODUCT((Master!$O$1:Master!$Q$285=$A11)*(Master!$L$1:Master!$L$285="Done"))</f>
        <v>0</v>
      </c>
      <c r="K11" s="96" t="s">
        <v>368</v>
      </c>
      <c r="L11" s="97" t="s">
        <v>287</v>
      </c>
      <c r="M11" s="81" t="s">
        <v>334</v>
      </c>
      <c r="N11" s="17"/>
      <c r="P11" s="62"/>
      <c r="Q11" s="59"/>
      <c r="R11" s="17"/>
      <c r="S11" s="17"/>
      <c r="T11" s="17"/>
      <c r="U11" s="17"/>
      <c r="V11" s="17"/>
      <c r="W11" s="17"/>
      <c r="X11" s="17"/>
      <c r="Y11" s="17"/>
      <c r="Z11" s="17"/>
      <c r="AA11" s="17"/>
      <c r="AB11" s="17"/>
      <c r="AC11" s="17"/>
    </row>
    <row r="12" spans="1:29" ht="12.75">
      <c r="A12" s="99" t="s">
        <v>198</v>
      </c>
      <c r="B12" s="91">
        <f>COUNTIF(Master!O$2:Master!O$250,A12)</f>
        <v>0</v>
      </c>
      <c r="C12" s="91">
        <f>SUMPRODUCT((Master!$O$1:Master!$Q$285=$A12)*(Master!$I$1:Master!$I$285=C$1))</f>
        <v>0</v>
      </c>
      <c r="D12" s="92">
        <f>SUMPRODUCT((Master!$O$1:Master!$Q$285=$A12)*(Master!$I$1:Master!$I$285=D$1))</f>
        <v>0</v>
      </c>
      <c r="E12" s="92">
        <f>SUMPRODUCT((Master!$O$1:Master!$Q$285=$A12)*(Master!$I$1:Master!$I$285=E$1))</f>
        <v>0</v>
      </c>
      <c r="F12" s="92">
        <f>SUMPRODUCT((Master!$O$1:Master!$Q$285=$A12)*(Master!$I$1:Master!$I$285=F$1))</f>
        <v>0</v>
      </c>
      <c r="G12" s="92">
        <f>SUMPRODUCT((Master!$O$1:Master!$Q$285=$A12)*(Master!$I$1:Master!$I$285=""))</f>
        <v>0</v>
      </c>
      <c r="H12" s="93">
        <f aca="true" t="shared" si="2" ref="H12:H19">B12-(C12+D12+E12)</f>
        <v>0</v>
      </c>
      <c r="I12" s="94">
        <f>SUMPRODUCT((Master!$O$1:Master!$Q$285=$A12)*(Master!$L$1:Master!$L$285="Edito To Do"))</f>
        <v>0</v>
      </c>
      <c r="J12" s="95">
        <f>SUMPRODUCT((Master!$O$1:Master!$Q$285=$A12)*(Master!$L$1:Master!$L$285="Done"))</f>
        <v>0</v>
      </c>
      <c r="K12" s="96" t="s">
        <v>368</v>
      </c>
      <c r="L12" s="97" t="s">
        <v>300</v>
      </c>
      <c r="M12" s="81" t="str">
        <f t="shared" si="1"/>
        <v>Open</v>
      </c>
      <c r="N12" s="17"/>
      <c r="P12" s="62"/>
      <c r="Q12" s="59"/>
      <c r="R12" s="17"/>
      <c r="S12" s="17"/>
      <c r="T12" s="17"/>
      <c r="U12" s="17"/>
      <c r="V12" s="17"/>
      <c r="W12" s="17"/>
      <c r="X12" s="17"/>
      <c r="Y12" s="17"/>
      <c r="Z12" s="17"/>
      <c r="AA12" s="17"/>
      <c r="AB12" s="17"/>
      <c r="AC12" s="17"/>
    </row>
    <row r="13" spans="1:29" ht="12.75">
      <c r="A13" s="90" t="s">
        <v>199</v>
      </c>
      <c r="B13" s="91">
        <f>COUNTIF(Master!O$2:Master!O$250,A13)</f>
        <v>0</v>
      </c>
      <c r="C13" s="91">
        <f>SUMPRODUCT((Master!$O$1:Master!$Q$285=$A13)*(Master!$I$1:Master!$I$285=C$1))</f>
        <v>0</v>
      </c>
      <c r="D13" s="92">
        <f>SUMPRODUCT((Master!$O$1:Master!$Q$285=$A13)*(Master!$I$1:Master!$I$285=D$1))</f>
        <v>0</v>
      </c>
      <c r="E13" s="92">
        <f>SUMPRODUCT((Master!$O$1:Master!$Q$285=$A13)*(Master!$I$1:Master!$I$285=E$1))</f>
        <v>0</v>
      </c>
      <c r="F13" s="92">
        <f>SUMPRODUCT((Master!$O$1:Master!$Q$285=$A13)*(Master!$I$1:Master!$I$285=F$1))</f>
        <v>0</v>
      </c>
      <c r="G13" s="92">
        <f>SUMPRODUCT((Master!$O$1:Master!$Q$285=$A13)*(Master!$I$1:Master!$I$285=""))</f>
        <v>0</v>
      </c>
      <c r="H13" s="93">
        <f t="shared" si="2"/>
        <v>0</v>
      </c>
      <c r="I13" s="94">
        <f>SUMPRODUCT((Master!$O$1:Master!$Q$285=$A13)*(Master!$L$1:Master!$L$285="Edito To Do"))</f>
        <v>0</v>
      </c>
      <c r="J13" s="95">
        <f>SUMPRODUCT((Master!$O$1:Master!$Q$285=$A13)*(Master!$L$1:Master!$L$285="Done"))</f>
        <v>0</v>
      </c>
      <c r="K13" s="96" t="s">
        <v>368</v>
      </c>
      <c r="L13" s="97" t="s">
        <v>301</v>
      </c>
      <c r="M13" s="81" t="str">
        <f t="shared" si="1"/>
        <v>Open</v>
      </c>
      <c r="N13" s="17"/>
      <c r="P13" s="62"/>
      <c r="Q13" s="59"/>
      <c r="R13" s="17"/>
      <c r="S13" s="17"/>
      <c r="T13" s="17"/>
      <c r="U13" s="17"/>
      <c r="V13" s="17"/>
      <c r="W13" s="17"/>
      <c r="X13" s="17"/>
      <c r="Y13" s="17"/>
      <c r="Z13" s="17"/>
      <c r="AA13" s="17"/>
      <c r="AB13" s="17"/>
      <c r="AC13" s="17"/>
    </row>
    <row r="14" spans="1:29" ht="12.75">
      <c r="A14" s="90" t="s">
        <v>200</v>
      </c>
      <c r="B14" s="91">
        <f>COUNTIF(Master!O$2:Master!O$250,A14)</f>
        <v>0</v>
      </c>
      <c r="C14" s="91">
        <f>SUMPRODUCT((Master!$O$1:Master!$Q$285=$A14)*(Master!$I$1:Master!$I$285=C$1))</f>
        <v>0</v>
      </c>
      <c r="D14" s="92">
        <f>SUMPRODUCT((Master!$O$1:Master!$Q$285=$A14)*(Master!$I$1:Master!$I$285=D$1))</f>
        <v>0</v>
      </c>
      <c r="E14" s="92">
        <f>SUMPRODUCT((Master!$O$1:Master!$Q$285=$A14)*(Master!$I$1:Master!$I$285=E$1))</f>
        <v>0</v>
      </c>
      <c r="F14" s="92">
        <f>SUMPRODUCT((Master!$O$1:Master!$Q$285=$A14)*(Master!$I$1:Master!$I$285=F$1))</f>
        <v>0</v>
      </c>
      <c r="G14" s="92">
        <f>SUMPRODUCT((Master!$O$1:Master!$Q$285=$A14)*(Master!$I$1:Master!$I$285=""))</f>
        <v>0</v>
      </c>
      <c r="H14" s="93">
        <f t="shared" si="2"/>
        <v>0</v>
      </c>
      <c r="I14" s="94">
        <f>SUMPRODUCT((Master!$O$1:Master!$Q$285=$A14)*(Master!$L$1:Master!$L$285="Edito To Do"))</f>
        <v>0</v>
      </c>
      <c r="J14" s="95">
        <f>SUMPRODUCT((Master!$O$1:Master!$Q$285=$A14)*(Master!$L$1:Master!$L$285="Done"))</f>
        <v>0</v>
      </c>
      <c r="K14" s="96" t="s">
        <v>291</v>
      </c>
      <c r="L14" s="97" t="s">
        <v>302</v>
      </c>
      <c r="M14" s="81" t="str">
        <f t="shared" si="1"/>
        <v>Open</v>
      </c>
      <c r="N14" s="17"/>
      <c r="P14" s="62"/>
      <c r="Q14" s="59"/>
      <c r="R14" s="17"/>
      <c r="S14" s="17"/>
      <c r="T14" s="17"/>
      <c r="U14" s="17"/>
      <c r="V14" s="17"/>
      <c r="W14" s="17"/>
      <c r="X14" s="17"/>
      <c r="Y14" s="17"/>
      <c r="Z14" s="17"/>
      <c r="AA14" s="17"/>
      <c r="AB14" s="17"/>
      <c r="AC14" s="17"/>
    </row>
    <row r="15" spans="1:29" ht="12.75">
      <c r="A15" s="90" t="s">
        <v>293</v>
      </c>
      <c r="B15" s="91">
        <f>COUNTIF(Master!O$2:Master!O$250,A15)</f>
        <v>0</v>
      </c>
      <c r="C15" s="91">
        <f>SUMPRODUCT((Master!$O$1:Master!$Q$285=$A15)*(Master!$I$1:Master!$I$285=C$1))</f>
        <v>0</v>
      </c>
      <c r="D15" s="92">
        <f>SUMPRODUCT((Master!$O$1:Master!$Q$285=$A15)*(Master!$I$1:Master!$I$285=D$1))</f>
        <v>0</v>
      </c>
      <c r="E15" s="92">
        <f>SUMPRODUCT((Master!$O$1:Master!$Q$285=$A15)*(Master!$I$1:Master!$I$285=E$1))</f>
        <v>0</v>
      </c>
      <c r="F15" s="92">
        <f>SUMPRODUCT((Master!$O$1:Master!$Q$285=$A15)*(Master!$I$1:Master!$I$285=F$1))</f>
        <v>0</v>
      </c>
      <c r="G15" s="92">
        <f>SUMPRODUCT((Master!$O$1:Master!$Q$285=$A15)*(Master!$I$1:Master!$I$285=""))</f>
        <v>0</v>
      </c>
      <c r="H15" s="93">
        <f t="shared" si="2"/>
        <v>0</v>
      </c>
      <c r="I15" s="94">
        <f>SUMPRODUCT((Master!$O$1:Master!$Q$285=$A15)*(Master!$L$1:Master!$L$285="Edito To Do"))</f>
        <v>0</v>
      </c>
      <c r="J15" s="95">
        <f>SUMPRODUCT((Master!$O$1:Master!$Q$285=$A15)*(Master!$L$1:Master!$L$285="Done"))</f>
        <v>0</v>
      </c>
      <c r="K15" s="96" t="s">
        <v>292</v>
      </c>
      <c r="L15" s="97" t="s">
        <v>303</v>
      </c>
      <c r="M15" s="81" t="str">
        <f t="shared" si="1"/>
        <v>Open</v>
      </c>
      <c r="N15" s="17"/>
      <c r="Q15" s="17"/>
      <c r="R15" s="17"/>
      <c r="S15" s="17"/>
      <c r="T15" s="17"/>
      <c r="U15" s="17"/>
      <c r="V15" s="17"/>
      <c r="W15" s="17"/>
      <c r="X15" s="17"/>
      <c r="Y15" s="17"/>
      <c r="Z15" s="17"/>
      <c r="AA15" s="17"/>
      <c r="AB15" s="17"/>
      <c r="AC15" s="17"/>
    </row>
    <row r="16" spans="1:29" ht="12.75">
      <c r="A16" s="90" t="s">
        <v>294</v>
      </c>
      <c r="B16" s="91">
        <f>COUNTIF(Master!O$2:Master!O$250,A16)</f>
        <v>0</v>
      </c>
      <c r="C16" s="91">
        <f>SUMPRODUCT((Master!$O$1:Master!$Q$285=$A16)*(Master!$I$1:Master!$I$285=C$1))</f>
        <v>0</v>
      </c>
      <c r="D16" s="92">
        <f>SUMPRODUCT((Master!$O$1:Master!$Q$285=$A16)*(Master!$I$1:Master!$I$285=D$1))</f>
        <v>0</v>
      </c>
      <c r="E16" s="92">
        <f>SUMPRODUCT((Master!$O$1:Master!$Q$285=$A16)*(Master!$I$1:Master!$I$285=E$1))</f>
        <v>0</v>
      </c>
      <c r="F16" s="92">
        <f>SUMPRODUCT((Master!$O$1:Master!$Q$285=$A16)*(Master!$I$1:Master!$I$285=F$1))</f>
        <v>0</v>
      </c>
      <c r="G16" s="92">
        <f>SUMPRODUCT((Master!$O$1:Master!$Q$285=$A16)*(Master!$I$1:Master!$I$285=""))</f>
        <v>0</v>
      </c>
      <c r="H16" s="93">
        <f t="shared" si="2"/>
        <v>0</v>
      </c>
      <c r="I16" s="94">
        <f>SUMPRODUCT((Master!$O$1:Master!$Q$285=$A16)*(Master!$L$1:Master!$L$285="Edito To Do"))</f>
        <v>0</v>
      </c>
      <c r="J16" s="95">
        <f>SUMPRODUCT((Master!$O$1:Master!$Q$285=$A16)*(Master!$L$1:Master!$L$285="Done"))</f>
        <v>0</v>
      </c>
      <c r="K16" s="96" t="s">
        <v>368</v>
      </c>
      <c r="L16" s="97" t="s">
        <v>304</v>
      </c>
      <c r="M16" s="81" t="str">
        <f>IF(B16=H16,"Open","In-Proc")</f>
        <v>Open</v>
      </c>
      <c r="N16" s="17"/>
      <c r="P16" s="62"/>
      <c r="Q16" s="59"/>
      <c r="R16" s="17"/>
      <c r="S16" s="17"/>
      <c r="T16" s="17"/>
      <c r="U16" s="17"/>
      <c r="V16" s="17"/>
      <c r="W16" s="17"/>
      <c r="X16" s="17"/>
      <c r="Y16" s="17"/>
      <c r="Z16" s="17"/>
      <c r="AA16" s="17"/>
      <c r="AB16" s="17"/>
      <c r="AC16" s="17"/>
    </row>
    <row r="17" spans="1:29" ht="12.75">
      <c r="A17" s="90" t="s">
        <v>296</v>
      </c>
      <c r="B17" s="91">
        <f>COUNTIF(Master!O$2:Master!O$250,A17)</f>
        <v>0</v>
      </c>
      <c r="C17" s="91">
        <f>SUMPRODUCT((Master!$O$1:Master!$Q$285=$A17)*(Master!$I$1:Master!$I$285=C$1))</f>
        <v>0</v>
      </c>
      <c r="D17" s="92">
        <f>SUMPRODUCT((Master!$O$1:Master!$Q$285=$A17)*(Master!$I$1:Master!$I$285=D$1))</f>
        <v>0</v>
      </c>
      <c r="E17" s="92">
        <f>SUMPRODUCT((Master!$O$1:Master!$Q$285=$A17)*(Master!$I$1:Master!$I$285=E$1))</f>
        <v>0</v>
      </c>
      <c r="F17" s="92">
        <f>SUMPRODUCT((Master!$O$1:Master!$Q$285=$A17)*(Master!$I$1:Master!$I$285=F$1))</f>
        <v>0</v>
      </c>
      <c r="G17" s="92">
        <f>SUMPRODUCT((Master!$O$1:Master!$Q$285=$A17)*(Master!$I$1:Master!$I$285=""))</f>
        <v>0</v>
      </c>
      <c r="H17" s="93">
        <f t="shared" si="2"/>
        <v>0</v>
      </c>
      <c r="I17" s="94">
        <f>SUMPRODUCT((Master!$O$1:Master!$Q$285=$A17)*(Master!$L$1:Master!$L$285="Edito To Do"))</f>
        <v>0</v>
      </c>
      <c r="J17" s="95">
        <f>SUMPRODUCT((Master!$O$1:Master!$Q$285=$A17)*(Master!$L$1:Master!$L$285="Done"))</f>
        <v>0</v>
      </c>
      <c r="K17" s="96" t="s">
        <v>309</v>
      </c>
      <c r="L17" s="97" t="s">
        <v>305</v>
      </c>
      <c r="M17" s="81" t="str">
        <f>IF(B17=H17,"Open","In-Proc")</f>
        <v>Open</v>
      </c>
      <c r="N17" s="17"/>
      <c r="P17" s="62"/>
      <c r="Q17" s="59"/>
      <c r="R17" s="17"/>
      <c r="S17" s="17"/>
      <c r="T17" s="17"/>
      <c r="U17" s="17"/>
      <c r="V17" s="17"/>
      <c r="W17" s="17"/>
      <c r="X17" s="17"/>
      <c r="Y17" s="17"/>
      <c r="Z17" s="17"/>
      <c r="AA17" s="17"/>
      <c r="AB17" s="17"/>
      <c r="AC17" s="17"/>
    </row>
    <row r="18" spans="1:29" ht="12.75">
      <c r="A18" s="90" t="s">
        <v>297</v>
      </c>
      <c r="B18" s="91">
        <f>COUNTIF(Master!O$2:Master!O$250,A18)</f>
        <v>0</v>
      </c>
      <c r="C18" s="91">
        <f>SUMPRODUCT((Master!$O$1:Master!$Q$285=$A18)*(Master!$I$1:Master!$I$285=C$1))</f>
        <v>0</v>
      </c>
      <c r="D18" s="92">
        <f>SUMPRODUCT((Master!$O$1:Master!$Q$285=$A18)*(Master!$I$1:Master!$I$285=D$1))</f>
        <v>0</v>
      </c>
      <c r="E18" s="92">
        <f>SUMPRODUCT((Master!$O$1:Master!$Q$285=$A18)*(Master!$I$1:Master!$I$285=E$1))</f>
        <v>0</v>
      </c>
      <c r="F18" s="92">
        <f>SUMPRODUCT((Master!$O$1:Master!$Q$285=$A18)*(Master!$I$1:Master!$I$285=F$1))</f>
        <v>0</v>
      </c>
      <c r="G18" s="92">
        <f>SUMPRODUCT((Master!$O$1:Master!$Q$285=$A18)*(Master!$I$1:Master!$I$285=""))</f>
        <v>0</v>
      </c>
      <c r="H18" s="93">
        <f t="shared" si="2"/>
        <v>0</v>
      </c>
      <c r="I18" s="94">
        <f>SUMPRODUCT((Master!$O$1:Master!$Q$285=$A18)*(Master!$L$1:Master!$L$285="Edito To Do"))</f>
        <v>0</v>
      </c>
      <c r="J18" s="95">
        <f>SUMPRODUCT((Master!$O$1:Master!$Q$285=$A18)*(Master!$L$1:Master!$L$285="Done"))</f>
        <v>0</v>
      </c>
      <c r="K18" s="96" t="s">
        <v>308</v>
      </c>
      <c r="L18" s="97" t="s">
        <v>306</v>
      </c>
      <c r="M18" s="81" t="str">
        <f>IF(B18=H18,"Open","In-Proc")</f>
        <v>Open</v>
      </c>
      <c r="N18" s="17"/>
      <c r="P18" s="62"/>
      <c r="Q18" s="59"/>
      <c r="R18" s="17"/>
      <c r="S18" s="17"/>
      <c r="T18" s="17"/>
      <c r="U18" s="17"/>
      <c r="V18" s="17"/>
      <c r="W18" s="17"/>
      <c r="X18" s="17"/>
      <c r="Y18" s="17"/>
      <c r="Z18" s="17"/>
      <c r="AA18" s="17"/>
      <c r="AB18" s="17"/>
      <c r="AC18" s="17"/>
    </row>
    <row r="19" spans="1:29" ht="12.75">
      <c r="A19" s="90" t="s">
        <v>408</v>
      </c>
      <c r="B19" s="91">
        <f>COUNTIF(Master!O$2:Master!O$250,A19)</f>
        <v>0</v>
      </c>
      <c r="C19" s="91">
        <f>SUMPRODUCT((Master!$O$1:Master!$Q$285=$A19)*(Master!$I$1:Master!$I$285=C$1))</f>
        <v>0</v>
      </c>
      <c r="D19" s="92">
        <f>SUMPRODUCT((Master!$O$1:Master!$Q$285=$A19)*(Master!$I$1:Master!$I$285=D$1))</f>
        <v>0</v>
      </c>
      <c r="E19" s="92">
        <f>SUMPRODUCT((Master!$O$1:Master!$Q$285=$A19)*(Master!$I$1:Master!$I$285=E$1))</f>
        <v>0</v>
      </c>
      <c r="F19" s="92">
        <f>SUMPRODUCT((Master!$O$1:Master!$Q$285=$A19)*(Master!$I$1:Master!$I$285=F$1))</f>
        <v>0</v>
      </c>
      <c r="G19" s="92">
        <f>SUMPRODUCT((Master!$O$1:Master!$Q$285=$A19)*(Master!$I$1:Master!$I$285=""))</f>
        <v>0</v>
      </c>
      <c r="H19" s="93">
        <f t="shared" si="2"/>
        <v>0</v>
      </c>
      <c r="I19" s="94">
        <f>SUMPRODUCT((Master!$O$1:Master!$Q$285=$A19)*(Master!$L$1:Master!$L$285="Edito To Do"))</f>
        <v>0</v>
      </c>
      <c r="J19" s="95">
        <f>SUMPRODUCT((Master!$O$1:Master!$Q$285=$A19)*(Master!$L$1:Master!$L$285="Done"))</f>
        <v>0</v>
      </c>
      <c r="K19" s="96" t="s">
        <v>65</v>
      </c>
      <c r="L19" s="97" t="s">
        <v>325</v>
      </c>
      <c r="M19" s="81" t="str">
        <f>IF(B19=H19,"Open","In-Proc")</f>
        <v>Open</v>
      </c>
      <c r="N19" s="17"/>
      <c r="P19" s="62"/>
      <c r="Q19" s="59"/>
      <c r="R19" s="17"/>
      <c r="S19" s="17"/>
      <c r="T19" s="17"/>
      <c r="U19" s="17"/>
      <c r="V19" s="17"/>
      <c r="W19" s="17"/>
      <c r="X19" s="17"/>
      <c r="Y19" s="17"/>
      <c r="Z19" s="17"/>
      <c r="AA19" s="17"/>
      <c r="AB19" s="17"/>
      <c r="AC19" s="17"/>
    </row>
    <row r="20" spans="1:13" ht="12.75">
      <c r="A20" s="24" t="s">
        <v>49</v>
      </c>
      <c r="B20" s="25">
        <f aca="true" t="shared" si="3" ref="B20:J20">SUM(B2:B19)</f>
        <v>0</v>
      </c>
      <c r="C20" s="25">
        <f t="shared" si="3"/>
        <v>0</v>
      </c>
      <c r="D20" s="25">
        <f t="shared" si="3"/>
        <v>0</v>
      </c>
      <c r="E20" s="25">
        <f t="shared" si="3"/>
        <v>0</v>
      </c>
      <c r="F20" s="25">
        <f t="shared" si="3"/>
        <v>0</v>
      </c>
      <c r="G20" s="25">
        <f t="shared" si="3"/>
        <v>0</v>
      </c>
      <c r="H20" s="68">
        <f t="shared" si="3"/>
        <v>0</v>
      </c>
      <c r="I20" s="73">
        <f t="shared" si="3"/>
        <v>0</v>
      </c>
      <c r="J20" s="68">
        <f t="shared" si="3"/>
        <v>0</v>
      </c>
      <c r="K20" s="65"/>
      <c r="L20" s="21"/>
      <c r="M20" s="21"/>
    </row>
    <row r="21" ht="12.75"/>
    <row r="22" spans="1:16" ht="12.75">
      <c r="A22" s="18" t="s">
        <v>383</v>
      </c>
      <c r="B22" s="19" t="s">
        <v>384</v>
      </c>
      <c r="F22" s="57" t="s">
        <v>401</v>
      </c>
      <c r="G22" s="19" t="s">
        <v>48</v>
      </c>
      <c r="H22" s="19" t="s">
        <v>334</v>
      </c>
      <c r="J22" s="18" t="s">
        <v>330</v>
      </c>
      <c r="K22" s="79" t="s">
        <v>331</v>
      </c>
      <c r="L22" s="80"/>
      <c r="P22"/>
    </row>
    <row r="23" spans="1:16" ht="12.75">
      <c r="A23" s="23" t="s">
        <v>48</v>
      </c>
      <c r="B23" s="22">
        <f>COUNTA(Master!B$2:Master!B$251)</f>
        <v>180</v>
      </c>
      <c r="C23" s="16"/>
      <c r="F23" s="23" t="s">
        <v>312</v>
      </c>
      <c r="G23" s="22">
        <f aca="true" t="shared" si="4" ref="G23:G35">SUMIF(K$2:K$19,F23,B$2:B$19)</f>
        <v>0</v>
      </c>
      <c r="H23" s="22">
        <f aca="true" t="shared" si="5" ref="H23:H35">SUMIF(K$2:K$19,F23,H$2:H$19)</f>
        <v>0</v>
      </c>
      <c r="J23" s="69">
        <v>0</v>
      </c>
      <c r="K23" s="77" t="s">
        <v>333</v>
      </c>
      <c r="L23" s="78"/>
      <c r="P23"/>
    </row>
    <row r="24" spans="1:16" ht="13.5" thickBot="1">
      <c r="A24" s="23" t="s">
        <v>408</v>
      </c>
      <c r="B24" s="22">
        <f>COUNTIF(Master!F$2:Master!F$251,"E")</f>
        <v>56</v>
      </c>
      <c r="F24" s="23" t="s">
        <v>314</v>
      </c>
      <c r="G24" s="22">
        <f t="shared" si="4"/>
        <v>0</v>
      </c>
      <c r="H24" s="22">
        <f t="shared" si="5"/>
        <v>0</v>
      </c>
      <c r="J24" s="74">
        <v>0</v>
      </c>
      <c r="K24" s="77" t="s">
        <v>332</v>
      </c>
      <c r="L24" s="78"/>
      <c r="P24"/>
    </row>
    <row r="25" spans="1:16" ht="12.75">
      <c r="A25" s="23" t="s">
        <v>60</v>
      </c>
      <c r="B25" s="22">
        <f>COUNTIF(Master!F$2:Master!F$251,"ER")</f>
        <v>40</v>
      </c>
      <c r="D25" s="105" t="s">
        <v>390</v>
      </c>
      <c r="F25" s="23" t="s">
        <v>327</v>
      </c>
      <c r="G25" s="22">
        <f t="shared" si="4"/>
        <v>0</v>
      </c>
      <c r="H25" s="22">
        <f t="shared" si="5"/>
        <v>0</v>
      </c>
      <c r="J25" s="75">
        <v>0</v>
      </c>
      <c r="K25" s="77" t="s">
        <v>370</v>
      </c>
      <c r="L25" s="78"/>
      <c r="P25"/>
    </row>
    <row r="26" spans="1:16" ht="12.75">
      <c r="A26" s="23" t="s">
        <v>382</v>
      </c>
      <c r="B26" s="22">
        <f>COUNTIF(Master!F$2:Master!F$251,"T")</f>
        <v>9</v>
      </c>
      <c r="D26" s="106" t="s">
        <v>389</v>
      </c>
      <c r="F26" s="23" t="s">
        <v>295</v>
      </c>
      <c r="G26" s="22">
        <f t="shared" si="4"/>
        <v>0</v>
      </c>
      <c r="H26" s="22">
        <f t="shared" si="5"/>
        <v>0</v>
      </c>
      <c r="J26" s="76">
        <v>0</v>
      </c>
      <c r="K26" s="77" t="s">
        <v>369</v>
      </c>
      <c r="L26" s="78"/>
      <c r="P26"/>
    </row>
    <row r="27" spans="1:16" ht="13.5" thickBot="1">
      <c r="A27" s="23" t="s">
        <v>61</v>
      </c>
      <c r="B27" s="22">
        <f>COUNTIF(Master!F$2:Master!F$251,"TR")</f>
        <v>75</v>
      </c>
      <c r="D27" s="107" t="e">
        <f>(B20-H20)/B20</f>
        <v>#DIV/0!</v>
      </c>
      <c r="F27" s="23" t="s">
        <v>368</v>
      </c>
      <c r="G27" s="22">
        <f t="shared" si="4"/>
        <v>0</v>
      </c>
      <c r="H27" s="22">
        <f t="shared" si="5"/>
        <v>0</v>
      </c>
      <c r="J27" s="82">
        <v>0</v>
      </c>
      <c r="K27" s="83" t="s">
        <v>336</v>
      </c>
      <c r="L27" s="84"/>
      <c r="P27"/>
    </row>
    <row r="28" spans="1:16" ht="13.5" thickBot="1">
      <c r="A28" s="23" t="s">
        <v>51</v>
      </c>
      <c r="B28" s="22">
        <f>COUNTIF(Master!I$2:Master!I$251,A28)</f>
        <v>0</v>
      </c>
      <c r="F28" s="23" t="s">
        <v>56</v>
      </c>
      <c r="G28" s="22">
        <f t="shared" si="4"/>
        <v>0</v>
      </c>
      <c r="H28" s="22">
        <f t="shared" si="5"/>
        <v>0</v>
      </c>
      <c r="J28" s="22">
        <v>0</v>
      </c>
      <c r="K28" s="77" t="s">
        <v>337</v>
      </c>
      <c r="L28" s="78"/>
      <c r="P28"/>
    </row>
    <row r="29" spans="1:16" ht="12.75">
      <c r="A29" s="23" t="s">
        <v>52</v>
      </c>
      <c r="B29" s="22">
        <f>COUNTIF(Master!I$2:Master!I$251,A29)</f>
        <v>0</v>
      </c>
      <c r="D29" s="105" t="s">
        <v>322</v>
      </c>
      <c r="F29" s="23" t="s">
        <v>58</v>
      </c>
      <c r="G29" s="22">
        <f t="shared" si="4"/>
        <v>0</v>
      </c>
      <c r="H29" s="22">
        <f t="shared" si="5"/>
        <v>0</v>
      </c>
      <c r="J29" s="25">
        <f>SUM(J23:J28)</f>
        <v>0</v>
      </c>
      <c r="K29" s="77" t="s">
        <v>48</v>
      </c>
      <c r="L29" s="78"/>
      <c r="P29"/>
    </row>
    <row r="30" spans="1:16" ht="12.75">
      <c r="A30" s="23" t="s">
        <v>372</v>
      </c>
      <c r="B30" s="22">
        <f>COUNTIF(Master!I$2:Master!I$251,A30)</f>
        <v>0</v>
      </c>
      <c r="D30" s="106" t="s">
        <v>323</v>
      </c>
      <c r="F30" s="23" t="s">
        <v>291</v>
      </c>
      <c r="G30" s="22">
        <f t="shared" si="4"/>
        <v>0</v>
      </c>
      <c r="H30" s="22">
        <f t="shared" si="5"/>
        <v>0</v>
      </c>
      <c r="K30" s="15"/>
      <c r="P30"/>
    </row>
    <row r="31" spans="1:16" ht="12.75">
      <c r="A31" s="23" t="s">
        <v>50</v>
      </c>
      <c r="B31" s="22">
        <f>COUNTIF(Master!I$2:Master!I$251,A31)</f>
        <v>0</v>
      </c>
      <c r="D31" s="108">
        <f>(SUMPRODUCT((Master!K$2:Master!$K$251&lt;&gt;"")*(Master!I$2:Master!$I$251=F$1)))+(SUMPRODUCT((Master!K$2:Master!$K$251&lt;&gt;"")*(Master!I$2:Master!$I$251="")))</f>
        <v>0</v>
      </c>
      <c r="F31" s="23" t="s">
        <v>292</v>
      </c>
      <c r="G31" s="22">
        <f t="shared" si="4"/>
        <v>0</v>
      </c>
      <c r="H31" s="22">
        <f t="shared" si="5"/>
        <v>0</v>
      </c>
      <c r="K31" s="15"/>
      <c r="P31"/>
    </row>
    <row r="32" spans="1:16" ht="13.5" thickBot="1">
      <c r="A32" s="23" t="s">
        <v>358</v>
      </c>
      <c r="B32" s="22">
        <f>COUNTA(Master!K$2:Master!K$251)</f>
        <v>0</v>
      </c>
      <c r="D32" s="109" t="e">
        <f>D31/H20</f>
        <v>#DIV/0!</v>
      </c>
      <c r="F32" s="23" t="s">
        <v>309</v>
      </c>
      <c r="G32" s="22">
        <f t="shared" si="4"/>
        <v>0</v>
      </c>
      <c r="H32" s="22">
        <f t="shared" si="5"/>
        <v>0</v>
      </c>
      <c r="K32" s="15"/>
      <c r="P32"/>
    </row>
    <row r="33" spans="1:16" ht="12.75">
      <c r="A33" s="23" t="s">
        <v>53</v>
      </c>
      <c r="B33" s="22">
        <f>COUNTIF(Master!L$2:Master!L$251,"Editor To Do")</f>
        <v>0</v>
      </c>
      <c r="C33" s="53"/>
      <c r="D33" s="15"/>
      <c r="F33" s="23" t="s">
        <v>308</v>
      </c>
      <c r="G33" s="22">
        <f t="shared" si="4"/>
        <v>0</v>
      </c>
      <c r="H33" s="22">
        <f t="shared" si="5"/>
        <v>0</v>
      </c>
      <c r="K33" s="15"/>
      <c r="P33"/>
    </row>
    <row r="34" spans="1:16" ht="12.75">
      <c r="A34" s="23" t="s">
        <v>321</v>
      </c>
      <c r="B34" s="22">
        <f>COUNTIF(Master!L$2:Master!L$251,"Done")</f>
        <v>0</v>
      </c>
      <c r="C34" s="53"/>
      <c r="D34" s="15"/>
      <c r="F34" s="96" t="s">
        <v>65</v>
      </c>
      <c r="G34" s="22">
        <f t="shared" si="4"/>
        <v>0</v>
      </c>
      <c r="H34" s="22">
        <f t="shared" si="5"/>
        <v>0</v>
      </c>
      <c r="K34" s="15"/>
      <c r="P34"/>
    </row>
    <row r="35" spans="1:16" ht="12.75">
      <c r="A35" s="23" t="s">
        <v>380</v>
      </c>
      <c r="B35" s="22">
        <f>COUNTIF(Master!I$2:Master!I$251,"")</f>
        <v>250</v>
      </c>
      <c r="C35" s="53"/>
      <c r="D35" s="15"/>
      <c r="F35" s="23" t="s">
        <v>310</v>
      </c>
      <c r="G35" s="22">
        <f t="shared" si="4"/>
        <v>0</v>
      </c>
      <c r="H35" s="22">
        <f t="shared" si="5"/>
        <v>0</v>
      </c>
      <c r="K35" s="15"/>
      <c r="P35"/>
    </row>
    <row r="36" spans="6:16" ht="12.75">
      <c r="F36" s="58" t="s">
        <v>49</v>
      </c>
      <c r="G36" s="25">
        <f>SUM(G23:G35)</f>
        <v>0</v>
      </c>
      <c r="H36" s="25">
        <f>SUM(H23:H35)</f>
        <v>0</v>
      </c>
      <c r="P36"/>
    </row>
    <row r="37" ht="12.75"/>
    <row r="38" ht="12.75"/>
    <row r="68" spans="1:6" ht="12.75">
      <c r="A68" s="27" t="s">
        <v>326</v>
      </c>
      <c r="B68" s="28"/>
      <c r="C68" s="28"/>
      <c r="D68" s="71"/>
      <c r="E68" s="71"/>
      <c r="F68" s="29"/>
    </row>
    <row r="69" spans="1:6" ht="12.75">
      <c r="A69" s="30" t="s">
        <v>329</v>
      </c>
      <c r="B69" s="31"/>
      <c r="C69" s="31"/>
      <c r="D69" s="70"/>
      <c r="E69" s="70"/>
      <c r="F69" s="32"/>
    </row>
    <row r="70" spans="1:6" ht="12.75">
      <c r="A70" s="33" t="s">
        <v>352</v>
      </c>
      <c r="B70" s="31"/>
      <c r="C70" s="31"/>
      <c r="D70" s="70"/>
      <c r="E70" s="70"/>
      <c r="F70" s="32"/>
    </row>
    <row r="71" spans="1:6" ht="12.75">
      <c r="A71" s="30" t="s">
        <v>349</v>
      </c>
      <c r="B71" s="31"/>
      <c r="C71" s="31"/>
      <c r="D71" s="70"/>
      <c r="E71" s="70"/>
      <c r="F71" s="32"/>
    </row>
    <row r="72" spans="1:6" ht="12.75">
      <c r="A72" s="34" t="s">
        <v>387</v>
      </c>
      <c r="B72" s="31"/>
      <c r="C72" s="31"/>
      <c r="D72" s="70"/>
      <c r="E72" s="70"/>
      <c r="F72" s="32"/>
    </row>
    <row r="73" spans="1:6" ht="12.75">
      <c r="A73" s="34" t="s">
        <v>388</v>
      </c>
      <c r="B73" s="31"/>
      <c r="C73" s="31"/>
      <c r="D73" s="70"/>
      <c r="E73" s="70"/>
      <c r="F73" s="32"/>
    </row>
    <row r="74" spans="1:6" ht="12.75">
      <c r="A74" s="35" t="s">
        <v>353</v>
      </c>
      <c r="B74" s="31"/>
      <c r="C74" s="31"/>
      <c r="D74" s="70"/>
      <c r="E74" s="70"/>
      <c r="F74" s="32"/>
    </row>
    <row r="75" spans="1:6" ht="12.75">
      <c r="A75" s="30" t="s">
        <v>342</v>
      </c>
      <c r="B75" s="31"/>
      <c r="C75" s="31"/>
      <c r="D75" s="70"/>
      <c r="E75" s="70"/>
      <c r="F75" s="32"/>
    </row>
    <row r="76" spans="1:6" ht="12.75">
      <c r="A76" s="34" t="s">
        <v>351</v>
      </c>
      <c r="B76" s="31"/>
      <c r="C76" s="31"/>
      <c r="D76" s="70"/>
      <c r="E76" s="70"/>
      <c r="F76" s="32"/>
    </row>
    <row r="77" spans="1:6" ht="12.75">
      <c r="A77" s="34" t="s">
        <v>347</v>
      </c>
      <c r="B77" s="31"/>
      <c r="C77" s="31"/>
      <c r="D77" s="70"/>
      <c r="E77" s="70"/>
      <c r="F77" s="32"/>
    </row>
    <row r="78" spans="1:6" ht="12.75">
      <c r="A78" s="34" t="s">
        <v>348</v>
      </c>
      <c r="B78" s="31"/>
      <c r="C78" s="31"/>
      <c r="D78" s="70"/>
      <c r="E78" s="70"/>
      <c r="F78" s="32"/>
    </row>
    <row r="79" spans="1:6" ht="12.75">
      <c r="A79" s="36" t="s">
        <v>350</v>
      </c>
      <c r="B79" s="37"/>
      <c r="C79" s="37"/>
      <c r="D79" s="72"/>
      <c r="E79" s="72"/>
      <c r="F79" s="38"/>
    </row>
    <row r="80" ht="12.75">
      <c r="A80" s="13"/>
    </row>
    <row r="81" spans="1:6" ht="12.75">
      <c r="A81" s="27" t="s">
        <v>317</v>
      </c>
      <c r="B81" s="28"/>
      <c r="C81" s="28"/>
      <c r="D81" s="71"/>
      <c r="E81" s="71"/>
      <c r="F81" s="29"/>
    </row>
    <row r="82" spans="1:6" ht="12.75">
      <c r="A82" s="30" t="s">
        <v>338</v>
      </c>
      <c r="B82" s="31"/>
      <c r="C82" s="31"/>
      <c r="D82" s="70"/>
      <c r="E82" s="70"/>
      <c r="F82" s="32"/>
    </row>
    <row r="83" spans="1:6" ht="12.75">
      <c r="A83" s="30" t="s">
        <v>339</v>
      </c>
      <c r="B83" s="31"/>
      <c r="C83" s="31"/>
      <c r="D83" s="70"/>
      <c r="E83" s="70"/>
      <c r="F83" s="32"/>
    </row>
    <row r="84" spans="1:6" ht="12.75">
      <c r="A84" s="34" t="s">
        <v>344</v>
      </c>
      <c r="B84" s="31"/>
      <c r="C84" s="31"/>
      <c r="D84" s="70"/>
      <c r="E84" s="70"/>
      <c r="F84" s="32"/>
    </row>
    <row r="85" spans="1:6" ht="12.75">
      <c r="A85" s="34" t="s">
        <v>343</v>
      </c>
      <c r="B85" s="31"/>
      <c r="C85" s="31"/>
      <c r="D85" s="70"/>
      <c r="E85" s="70"/>
      <c r="F85" s="32"/>
    </row>
    <row r="86" spans="1:6" ht="12.75">
      <c r="A86" s="34" t="s">
        <v>345</v>
      </c>
      <c r="B86" s="31"/>
      <c r="C86" s="31"/>
      <c r="D86" s="70"/>
      <c r="E86" s="70"/>
      <c r="F86" s="32"/>
    </row>
    <row r="87" spans="1:6" ht="12.75">
      <c r="A87" s="30" t="s">
        <v>346</v>
      </c>
      <c r="B87" s="31"/>
      <c r="C87" s="31"/>
      <c r="D87" s="70"/>
      <c r="E87" s="70"/>
      <c r="F87" s="32"/>
    </row>
    <row r="88" spans="1:6" ht="12.75">
      <c r="A88" s="30" t="s">
        <v>342</v>
      </c>
      <c r="B88" s="31"/>
      <c r="C88" s="31"/>
      <c r="D88" s="70"/>
      <c r="E88" s="70"/>
      <c r="F88" s="32"/>
    </row>
    <row r="89" spans="1:6" ht="12.75">
      <c r="A89" s="34" t="s">
        <v>341</v>
      </c>
      <c r="B89" s="31"/>
      <c r="C89" s="31"/>
      <c r="D89" s="70"/>
      <c r="E89" s="70"/>
      <c r="F89" s="32"/>
    </row>
    <row r="90" spans="1:6" ht="12.75">
      <c r="A90" s="34" t="s">
        <v>340</v>
      </c>
      <c r="B90" s="31"/>
      <c r="C90" s="31"/>
      <c r="D90" s="70"/>
      <c r="E90" s="70"/>
      <c r="F90" s="32"/>
    </row>
    <row r="91" spans="1:6" ht="12.75">
      <c r="A91" s="34" t="s">
        <v>347</v>
      </c>
      <c r="B91" s="31"/>
      <c r="C91" s="31"/>
      <c r="D91" s="70"/>
      <c r="E91" s="70"/>
      <c r="F91" s="32"/>
    </row>
    <row r="92" spans="1:6" ht="12.75">
      <c r="A92" s="34" t="s">
        <v>348</v>
      </c>
      <c r="B92" s="31"/>
      <c r="C92" s="31"/>
      <c r="D92" s="70"/>
      <c r="E92" s="70"/>
      <c r="F92" s="32"/>
    </row>
    <row r="93" spans="1:6" ht="12.75">
      <c r="A93" s="36" t="s">
        <v>350</v>
      </c>
      <c r="B93" s="37"/>
      <c r="C93" s="37"/>
      <c r="D93" s="72"/>
      <c r="E93" s="72"/>
      <c r="F93" s="38"/>
    </row>
  </sheetData>
  <sheetProtection/>
  <printOptions/>
  <pageMargins left="0.75" right="0.75" top="1" bottom="1" header="0.5" footer="0.5"/>
  <pageSetup horizontalDpi="600" verticalDpi="600" orientation="landscape" r:id="rId4"/>
  <headerFooter alignWithMargins="0">
    <oddHeader>&amp;LJune 2009&amp;C&amp;A&amp;Rdoc.: IEEE 802.11-09/0688r0</oddHeader>
    <oddFooter>&amp;LSubmission&amp;C&amp;P&amp;RWayne Fisher, ARINC, Inc.</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dimension ref="A1:G27"/>
  <sheetViews>
    <sheetView zoomScale="90" zoomScaleNormal="90" zoomScalePageLayoutView="0" workbookViewId="0" topLeftCell="A1">
      <selection activeCell="B3" sqref="B3"/>
    </sheetView>
  </sheetViews>
  <sheetFormatPr defaultColWidth="9.140625" defaultRowHeight="12.75"/>
  <cols>
    <col min="1" max="1" width="9.140625" style="15" customWidth="1"/>
    <col min="2" max="2" width="12.7109375" style="0" customWidth="1"/>
    <col min="3" max="3" width="52.28125" style="0" customWidth="1"/>
    <col min="4" max="4" width="14.8515625" style="0" customWidth="1"/>
    <col min="5" max="5" width="10.57421875" style="0" customWidth="1"/>
    <col min="6" max="6" width="32.421875" style="0" customWidth="1"/>
  </cols>
  <sheetData>
    <row r="1" spans="1:7" ht="25.5">
      <c r="A1" s="20" t="s">
        <v>385</v>
      </c>
      <c r="B1" s="19" t="s">
        <v>377</v>
      </c>
      <c r="C1" s="18" t="s">
        <v>354</v>
      </c>
      <c r="D1" s="18" t="s">
        <v>378</v>
      </c>
      <c r="E1" s="18" t="s">
        <v>357</v>
      </c>
      <c r="F1" s="18" t="s">
        <v>402</v>
      </c>
      <c r="G1" s="86" t="s">
        <v>386</v>
      </c>
    </row>
    <row r="2" spans="1:7" ht="12.75">
      <c r="A2" s="87">
        <v>0</v>
      </c>
      <c r="B2" s="88"/>
      <c r="C2" s="88"/>
      <c r="D2" s="88"/>
      <c r="E2" s="89"/>
      <c r="F2" s="88"/>
      <c r="G2" s="88"/>
    </row>
    <row r="3" spans="1:7" ht="12.75">
      <c r="A3" s="87">
        <v>1</v>
      </c>
      <c r="B3" s="88"/>
      <c r="C3" s="88"/>
      <c r="D3" s="88"/>
      <c r="E3" s="118"/>
      <c r="F3" s="88"/>
      <c r="G3" s="88"/>
    </row>
    <row r="4" spans="1:7" ht="12.75">
      <c r="A4" s="87">
        <v>2</v>
      </c>
      <c r="B4" s="88"/>
      <c r="C4" s="88"/>
      <c r="D4" s="88"/>
      <c r="E4" s="118"/>
      <c r="F4" s="88"/>
      <c r="G4" s="88"/>
    </row>
    <row r="5" spans="1:7" ht="12.75">
      <c r="A5" s="87">
        <v>3</v>
      </c>
      <c r="B5" s="88"/>
      <c r="C5" s="112"/>
      <c r="D5" s="88"/>
      <c r="E5" s="118"/>
      <c r="F5" s="88"/>
      <c r="G5" s="88"/>
    </row>
    <row r="6" spans="1:7" ht="12.75">
      <c r="A6" s="87">
        <v>4</v>
      </c>
      <c r="B6" s="88"/>
      <c r="C6" s="88"/>
      <c r="D6" s="88"/>
      <c r="E6" s="118"/>
      <c r="F6" s="88"/>
      <c r="G6" s="88"/>
    </row>
    <row r="7" spans="1:7" ht="15.75">
      <c r="A7" s="87">
        <v>5</v>
      </c>
      <c r="B7" s="88"/>
      <c r="C7" s="114"/>
      <c r="D7" s="88"/>
      <c r="E7" s="89"/>
      <c r="F7" s="88"/>
      <c r="G7" s="88"/>
    </row>
    <row r="8" spans="1:7" ht="12.75">
      <c r="A8" s="87">
        <v>6</v>
      </c>
      <c r="B8" s="88"/>
      <c r="C8" s="88"/>
      <c r="D8" s="88"/>
      <c r="E8" s="89"/>
      <c r="F8" s="88"/>
      <c r="G8" s="88"/>
    </row>
    <row r="9" spans="1:7" ht="12.75">
      <c r="A9" s="87">
        <v>7</v>
      </c>
      <c r="B9" s="88"/>
      <c r="C9" s="88"/>
      <c r="D9" s="88"/>
      <c r="E9" s="89"/>
      <c r="F9" s="88"/>
      <c r="G9" s="88"/>
    </row>
    <row r="10" spans="1:7" ht="12.75">
      <c r="A10" s="87">
        <v>8</v>
      </c>
      <c r="B10" s="88"/>
      <c r="C10" s="88"/>
      <c r="D10" s="88"/>
      <c r="E10" s="89"/>
      <c r="F10" s="88"/>
      <c r="G10" s="88"/>
    </row>
    <row r="11" spans="1:7" ht="12.75">
      <c r="A11" s="87">
        <v>9</v>
      </c>
      <c r="B11" s="88"/>
      <c r="C11" s="88"/>
      <c r="D11" s="88"/>
      <c r="E11" s="89"/>
      <c r="F11" s="88"/>
      <c r="G11" s="88"/>
    </row>
    <row r="12" spans="1:7" ht="12.75">
      <c r="A12" s="87">
        <v>10</v>
      </c>
      <c r="B12" s="88"/>
      <c r="C12" s="88"/>
      <c r="D12" s="88"/>
      <c r="E12" s="89"/>
      <c r="F12" s="88"/>
      <c r="G12" s="88"/>
    </row>
    <row r="13" spans="1:7" ht="12.75">
      <c r="A13" s="87">
        <v>11</v>
      </c>
      <c r="B13" s="88"/>
      <c r="C13" s="88"/>
      <c r="D13" s="88"/>
      <c r="E13" s="89"/>
      <c r="F13" s="88"/>
      <c r="G13" s="88"/>
    </row>
    <row r="14" spans="1:7" ht="12.75">
      <c r="A14" s="87">
        <v>12</v>
      </c>
      <c r="B14" s="88"/>
      <c r="C14" s="88"/>
      <c r="D14" s="88"/>
      <c r="E14" s="89"/>
      <c r="F14" s="88"/>
      <c r="G14" s="88"/>
    </row>
    <row r="15" spans="1:7" ht="12.75">
      <c r="A15" s="87">
        <v>13</v>
      </c>
      <c r="B15" s="88"/>
      <c r="C15" s="88"/>
      <c r="D15" s="88"/>
      <c r="E15" s="89"/>
      <c r="F15" s="88"/>
      <c r="G15" s="88"/>
    </row>
    <row r="16" spans="1:7" ht="12.75">
      <c r="A16" s="87">
        <v>14</v>
      </c>
      <c r="B16" s="88"/>
      <c r="C16" s="88"/>
      <c r="D16" s="88"/>
      <c r="E16" s="89"/>
      <c r="F16" s="88"/>
      <c r="G16" s="88"/>
    </row>
    <row r="17" spans="1:7" ht="12.75">
      <c r="A17" s="87">
        <v>15</v>
      </c>
      <c r="B17" s="88"/>
      <c r="C17" s="88"/>
      <c r="D17" s="88"/>
      <c r="E17" s="89"/>
      <c r="F17" s="88"/>
      <c r="G17" s="88"/>
    </row>
    <row r="18" spans="1:7" ht="12.75">
      <c r="A18" s="87">
        <v>16</v>
      </c>
      <c r="B18" s="88"/>
      <c r="C18" s="88"/>
      <c r="D18" s="88"/>
      <c r="E18" s="89"/>
      <c r="F18" s="88"/>
      <c r="G18" s="88"/>
    </row>
    <row r="19" spans="1:7" ht="12.75">
      <c r="A19" s="87">
        <v>17</v>
      </c>
      <c r="B19" s="88"/>
      <c r="C19" s="88"/>
      <c r="D19" s="88"/>
      <c r="E19" s="89"/>
      <c r="F19" s="88"/>
      <c r="G19" s="88"/>
    </row>
    <row r="20" spans="1:7" ht="12.75">
      <c r="A20" s="87">
        <v>18</v>
      </c>
      <c r="B20" s="88"/>
      <c r="C20" s="88"/>
      <c r="D20" s="88"/>
      <c r="E20" s="89"/>
      <c r="F20" s="88"/>
      <c r="G20" s="88"/>
    </row>
    <row r="21" spans="1:7" ht="12.75">
      <c r="A21" s="87">
        <v>19</v>
      </c>
      <c r="B21" s="88"/>
      <c r="C21" s="88"/>
      <c r="D21" s="88"/>
      <c r="E21" s="89"/>
      <c r="F21" s="88"/>
      <c r="G21" s="88"/>
    </row>
    <row r="22" spans="1:7" ht="12.75">
      <c r="A22" s="87">
        <v>20</v>
      </c>
      <c r="B22" s="88"/>
      <c r="C22" s="88"/>
      <c r="D22" s="88"/>
      <c r="E22" s="89"/>
      <c r="F22" s="88"/>
      <c r="G22" s="88"/>
    </row>
    <row r="23" spans="1:7" ht="12.75">
      <c r="A23" s="87">
        <v>21</v>
      </c>
      <c r="B23" s="88"/>
      <c r="C23" s="88"/>
      <c r="D23" s="88"/>
      <c r="E23" s="89"/>
      <c r="F23" s="88"/>
      <c r="G23" s="88"/>
    </row>
    <row r="24" spans="1:7" ht="12.75">
      <c r="A24" s="87">
        <v>22</v>
      </c>
      <c r="B24" s="88"/>
      <c r="C24" s="88"/>
      <c r="D24" s="88"/>
      <c r="E24" s="89"/>
      <c r="F24" s="88"/>
      <c r="G24" s="88"/>
    </row>
    <row r="25" spans="1:7" ht="12.75">
      <c r="A25" s="87">
        <v>23</v>
      </c>
      <c r="B25" s="88"/>
      <c r="C25" s="88"/>
      <c r="D25" s="88"/>
      <c r="E25" s="89"/>
      <c r="F25" s="88"/>
      <c r="G25" s="88"/>
    </row>
    <row r="26" spans="1:7" ht="12.75">
      <c r="A26" s="87">
        <v>24</v>
      </c>
      <c r="B26" s="88"/>
      <c r="C26" s="88"/>
      <c r="D26" s="88"/>
      <c r="E26" s="89"/>
      <c r="F26" s="88"/>
      <c r="G26" s="88"/>
    </row>
    <row r="27" spans="1:7" ht="12.75">
      <c r="A27" s="87">
        <v>25</v>
      </c>
      <c r="B27" s="88"/>
      <c r="C27" s="88"/>
      <c r="D27" s="88"/>
      <c r="E27" s="89"/>
      <c r="F27" s="88"/>
      <c r="G27" s="88"/>
    </row>
  </sheetData>
  <sheetProtection/>
  <dataValidations count="2">
    <dataValidation type="list" allowBlank="1" showInputMessage="1" showErrorMessage="1" sqref="B28:B40">
      <formula1>"Telcon1, Telcon2, Telcon3, Telcon4, Telcon5, Telcon6, Telcon7, Telcon8, Telcon9, Telcon10, Telcon11, Telcon12, Telcon13, Telcon14, Telcon15, Jacksonville, San-Diego, Melbourne, Dallas, Ad-hoc1, Ad-hoc2, Ad-hoc2, Ad-hoc3, Ad-hoc4"</formula1>
    </dataValidation>
    <dataValidation type="list" allowBlank="1" showInputMessage="1" showErrorMessage="1" sqref="B2:B27">
      <formula1>"Telcon1, Telcon2, Telcon3, Telcon4, Telcon5, Telcon6, Telcon7, Telcon8, Telcon9, Telcon10, Telcon11, Telcon12, Telcon13, Telcon14, Telcon15, Dallas, London, Orlando, Montreal, San Francisco, Hawaii, Atlanta, Denver, Ad-hoc2, Ad-hoc2, Ad-hoc3, Ad-hoc4"</formula1>
    </dataValidation>
  </dataValidations>
  <printOptions/>
  <pageMargins left="0.75" right="0.75" top="1" bottom="1" header="0.5" footer="0.5"/>
  <pageSetup horizontalDpi="600" verticalDpi="600" orientation="portrait" r:id="rId1"/>
  <headerFooter alignWithMargins="0">
    <oddHeader>&amp;LJune 2009&amp;C&amp;A&amp;Rdoc.: IEEE 802.11-09/0688r0</oddHeader>
    <oddFooter>&amp;LSubmission&amp;C&amp;P&amp;RWayne Fisher, ARINC, Inc.</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zoomScalePageLayoutView="0"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10" t="s">
        <v>399</v>
      </c>
    </row>
    <row r="2" ht="12.75">
      <c r="A2" s="11"/>
    </row>
    <row r="3" ht="12.75">
      <c r="A3" s="11"/>
    </row>
    <row r="4" ht="12.75">
      <c r="A4" s="11"/>
    </row>
    <row r="5" ht="12.75">
      <c r="A5" s="11"/>
    </row>
    <row r="6" ht="12.75">
      <c r="A6" s="26"/>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1"/>
    </row>
    <row r="26" ht="12.75">
      <c r="A26" s="11"/>
    </row>
    <row r="27" ht="12.75">
      <c r="A27" s="11"/>
    </row>
    <row r="28" ht="12.75">
      <c r="A28" s="11"/>
    </row>
    <row r="29" ht="12.75">
      <c r="A29" s="11"/>
    </row>
    <row r="30" ht="12.75">
      <c r="A30" s="11"/>
    </row>
    <row r="31" ht="12.75">
      <c r="A31" s="11"/>
    </row>
  </sheetData>
  <sheetProtection/>
  <printOptions/>
  <pageMargins left="0.75" right="0.75" top="1" bottom="1" header="0.5" footer="0.5"/>
  <pageSetup horizontalDpi="600" verticalDpi="600" orientation="portrait" r:id="rId1"/>
  <headerFooter alignWithMargins="0">
    <oddHeader>&amp;LJune 2009&amp;C&amp;A&amp;Rdoc.: IEEE 802.11-09/0688r0</oddHeader>
    <oddFooter>&amp;LSubmission&amp;C&amp;P&amp;RWayne Fisher, ARINC, Inc.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ARINC,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LB 151 Comment Resolution</dc:title>
  <dc:subject>Comment Resolution</dc:subject>
  <dc:creator>Wayne Fisher</dc:creator>
  <cp:keywords>WAVE,TGp,  IEEE P802.11p</cp:keywords>
  <dc:description>June 2009   Master Spreadsheet</dc:description>
  <cp:lastModifiedBy>wfisher</cp:lastModifiedBy>
  <cp:lastPrinted>2009-06-18T18:03:49Z</cp:lastPrinted>
  <dcterms:created xsi:type="dcterms:W3CDTF">2004-07-14T16:37:20Z</dcterms:created>
  <dcterms:modified xsi:type="dcterms:W3CDTF">2009-06-18T18:03:57Z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-1916637232</vt:i4>
  </property>
  <property fmtid="{D5CDD505-2E9C-101B-9397-08002B2CF9AE}" pid="3" name="_EmailSubject">
    <vt:lpwstr>Inputs for Harry, P802.11p D2.0</vt:lpwstr>
  </property>
  <property fmtid="{D5CDD505-2E9C-101B-9397-08002B2CF9AE}" pid="4" name="_AuthorEmail">
    <vt:lpwstr>WFISHER@arinc.com</vt:lpwstr>
  </property>
  <property fmtid="{D5CDD505-2E9C-101B-9397-08002B2CF9AE}" pid="5" name="_AuthorEmailDisplayName">
    <vt:lpwstr>Fisher, Wayne K. (WFISHER)</vt:lpwstr>
  </property>
  <property fmtid="{D5CDD505-2E9C-101B-9397-08002B2CF9AE}" pid="6" name="_ReviewingToolsShownOnce">
    <vt:lpwstr/>
  </property>
</Properties>
</file>