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195" activeTab="0"/>
  </bookViews>
  <sheets>
    <sheet name="Title" sheetId="1" r:id="rId1"/>
    <sheet name="Master" sheetId="2" r:id="rId2"/>
    <sheet name="Matrix" sheetId="3" r:id="rId3"/>
    <sheet name="Stats" sheetId="4" r:id="rId4"/>
    <sheet name="Tech-Issues" sheetId="5" r:id="rId5"/>
    <sheet name="Revisions" sheetId="6" r:id="rId6"/>
    <sheet name="References" sheetId="7" r:id="rId7"/>
  </sheets>
  <externalReferences>
    <externalReference r:id="rId10"/>
    <externalReference r:id="rId11"/>
  </externalReferences>
  <definedNames>
    <definedName name="_xlnm._FilterDatabase" localSheetId="1" hidden="1">'Master'!$A$1:$T$133</definedName>
  </definedNames>
  <calcPr fullCalcOnLoad="1"/>
</workbook>
</file>

<file path=xl/comments2.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This column represents the meetinng which the comment was resolved, but not voted on.</t>
        </r>
      </text>
    </comment>
    <comment ref="S1" authorId="0">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0">
      <text>
        <r>
          <rPr>
            <sz val="8"/>
            <rFont val="Tahoma"/>
            <family val="2"/>
          </rPr>
          <t>Record (xls) when it is the comments were resolved in (xls) w/o (doc)</t>
        </r>
      </text>
    </comment>
  </commentList>
</comments>
</file>

<file path=xl/sharedStrings.xml><?xml version="1.0" encoding="utf-8"?>
<sst xmlns="http://schemas.openxmlformats.org/spreadsheetml/2006/main" count="1006" uniqueCount="504">
  <si>
    <t>Upon startup, a station shall be configured to operate on channel 178.  WAVE Announcement action frames shall contain all the information necessary to join a WBSS, the WAVE services being offered and the channel(s) which will carry these services.  WAVE Announcement action frames are only allowed to transmit on channel 178 with a data rate of 6 Mbit/s.</t>
  </si>
  <si>
    <t xml:space="preserve">I can't find any comments to support the addition of the first sentence of this clause in D0.26. 
(See D0.25 - 11.7.1 for previous text.)
D0.26 - 11.16.1
The first sentence:  "A provider is a station that initializes a WBSS by transmitting WAVE Announcement action frames." </t>
  </si>
  <si>
    <t xml:space="preserve">Please indicate the comment(s) and resolution(s) supporting this change in the text. 
If this change in the document does not correspond to a specific comment, according to 802 policy, the change must be rejected </t>
  </si>
  <si>
    <t>What synchronization information is to be selected and what is the selection process?</t>
  </si>
  <si>
    <t xml:space="preserve">Clarify what synchronization information is to be used and how it is to be used.  </t>
  </si>
  <si>
    <t xml:space="preserve">I can't find any comments to support the addition of the first sentence of this clause in D0.26. 
(See D0.25 - 11.7.2 for previous text.)
D0.26 11.16.2
The first sentence: "A user is a station that acts on the received WAVE Announcement action frames."  </t>
  </si>
  <si>
    <t xml:space="preserve">Please indicate the comment(s) and resolution(s) supporting this change in the text. 
If this change in the document does not correspond to a specific comment, the change must be rejected.  </t>
  </si>
  <si>
    <t>Since .11 does not define the SME, we should refrain from stating "the SME shall…"</t>
  </si>
  <si>
    <r>
      <t>Replace "the SME shall send a..." with "</t>
    </r>
    <r>
      <rPr>
        <u val="single"/>
        <sz val="10"/>
        <rFont val="Arial"/>
        <family val="2"/>
      </rPr>
      <t>the SME is expected to send a…</t>
    </r>
    <r>
      <rPr>
        <sz val="10"/>
        <rFont val="Arial"/>
        <family val="2"/>
      </rPr>
      <t>"</t>
    </r>
  </si>
  <si>
    <t xml:space="preserve">10.3.3.1 does not reference the MLME-WAJOIN.request. </t>
  </si>
  <si>
    <r>
      <t xml:space="preserve">Replace "(see 10.3.3.1)" with </t>
    </r>
    <r>
      <rPr>
        <u val="single"/>
        <sz val="10"/>
        <rFont val="Arial"/>
        <family val="2"/>
      </rPr>
      <t>(see 10.3.34.1)</t>
    </r>
    <r>
      <rPr>
        <sz val="10"/>
        <rFont val="Arial"/>
        <family val="2"/>
      </rPr>
      <t>.</t>
    </r>
  </si>
  <si>
    <t>Figure p9</t>
  </si>
  <si>
    <t xml:space="preserve">MLME-JOIN.req and 
MLME-JOIN.cfm need to be changed to 
MLME-WAJOIN.request and
MLME-WAJOIN.confirm. </t>
  </si>
  <si>
    <t xml:space="preserve">Change MLME-JOIN.req to  
MLME-WAJOIN.request. 
Change MLME-JOIN.cfm to
MLME-WAJOIN.confirm. </t>
  </si>
  <si>
    <t>5-6</t>
  </si>
  <si>
    <t>When operating in WAVE in North America, stations providing services shall generate WAVE announcement action frames on channel 178.</t>
  </si>
  <si>
    <t>20.4.4</t>
  </si>
  <si>
    <t xml:space="preserve">No PHY charactistics are provided for WAVE 20MHz channel operations. </t>
  </si>
  <si>
    <t xml:space="preserve">Include the PHY characteristics for WAVE 20MHz channels in Table p15. </t>
  </si>
  <si>
    <t>P.1</t>
  </si>
  <si>
    <t>This statement is not completely accurate.   
"The primary purpose of the WAVE mode in North America is to provide wireless communications between RSUs and OBUs at highway speeds."</t>
  </si>
  <si>
    <t>The primary purpose of the WAVE mode in North America is to provide wireless communications for vehicles operating at highway speeds.</t>
  </si>
  <si>
    <t>11-13</t>
  </si>
  <si>
    <t>In North America the FCC and CRTC provide oversight in the operations of stations including the Band Plan, Power Limits, Emission Limits, Antenna height, and channel usage (see the FCC Code of Federal Regulations, CFR Title 47) .</t>
  </si>
  <si>
    <t>Portable or hand-held RSUs are permitted to operate on WAVE channels where they do not interfere with another RSU according to its site registration.</t>
  </si>
  <si>
    <t>P.3</t>
  </si>
  <si>
    <t>24-25</t>
  </si>
  <si>
    <t xml:space="preserve">Conflicts with 9.15.  See page 11 lines 1-10. </t>
  </si>
  <si>
    <t xml:space="preserve">Determine which values are desired and be consistent. </t>
  </si>
  <si>
    <t>all</t>
  </si>
  <si>
    <t xml:space="preserve">No way to report CCA to upper layers. </t>
  </si>
  <si>
    <t xml:space="preserve">Recommend removing P.4.
Alternate suggestion:
Add an appropriate primitive.  </t>
  </si>
  <si>
    <t>What "measure" should be reported to the upper layers?
(percent busy over a specific timer period? Time? Other?)</t>
  </si>
  <si>
    <t>Recommend removing P.4.
Alternate suggestion:
1) Measure should be taken and reported per channel. 
2) Measure should be taken over a specified period of time.
3) Measure precision should be specified. 
4) Measure units should be specified. 
5) How is the measurement requested from and reported to the upper layers?</t>
  </si>
  <si>
    <t>50% seems low.  Why not 99%?</t>
  </si>
  <si>
    <t>Recommend removing P.4.
Alternate suggestion:
Change limit to 99%</t>
  </si>
  <si>
    <t>"Table XXX"  Should this be Table pQ.1?</t>
  </si>
  <si>
    <t xml:space="preserve">Reference the correct Table. </t>
  </si>
  <si>
    <t>Q.3.3</t>
  </si>
  <si>
    <t>53+</t>
  </si>
  <si>
    <t>Why is there emperical data in the Standard?</t>
  </si>
  <si>
    <t>Remove Q.3.3</t>
  </si>
  <si>
    <t>Q.5</t>
  </si>
  <si>
    <t>References do not belong here.</t>
  </si>
  <si>
    <t xml:space="preserve">See Clause 2. </t>
  </si>
  <si>
    <t>Wells</t>
  </si>
  <si>
    <t>doc.: IEEE 802.11-06/0417r1</t>
  </si>
  <si>
    <t>2006-03-07</t>
  </si>
  <si>
    <t>Remove "with respect" in the first sentence. Delete the second sentence</t>
  </si>
  <si>
    <t>Awkward wording in the sentence</t>
  </si>
  <si>
    <t>Replace "includes a number of new classes of" with "provides" in the first sentence of the second paragraph. Delete "impact WAVE in a number of ways most notablly in the " with "require high", and change "the extremently low latencies requires" to "extremely low latencies"</t>
  </si>
  <si>
    <t>Missing article</t>
  </si>
  <si>
    <t>Insert "the" afer "WAVE adds"</t>
  </si>
  <si>
    <t>Two names are not needed</t>
  </si>
  <si>
    <t>Use only one term, STA</t>
  </si>
  <si>
    <t>What does "in WAVE" mean?</t>
  </si>
  <si>
    <t>In a WAVE BSS?</t>
  </si>
  <si>
    <t>Punctuation</t>
  </si>
  <si>
    <t>change "WBSS ." to "WBSS."</t>
  </si>
  <si>
    <t>Figure doesn't seem complete, since only a Channel Number is included</t>
  </si>
  <si>
    <t>Missing regulatory Domain</t>
  </si>
  <si>
    <t xml:space="preserve">Add regulatory domain. </t>
  </si>
  <si>
    <t>Clause 7.3.1.10 is not in the document</t>
  </si>
  <si>
    <t>Missing section</t>
  </si>
  <si>
    <t>the provider does not determine the BSSID, either theSME or MLME or some other 802.11 entity does</t>
  </si>
  <si>
    <t>change to SME</t>
  </si>
  <si>
    <t>11.16.2</t>
  </si>
  <si>
    <t>Incorrect section number</t>
  </si>
  <si>
    <t>Change 10.3.3.1 to 10.3.34</t>
  </si>
  <si>
    <t>11.16.3</t>
  </si>
  <si>
    <t>what are extended management frames? Action frames?</t>
  </si>
  <si>
    <t>Change to action franes, and in the last sentence before the figure, change from "This implies that all" to "All…"</t>
  </si>
  <si>
    <t>Figure P10</t>
  </si>
  <si>
    <t>Figure indicates "STA" Should this be "WAVE STA"?</t>
  </si>
  <si>
    <t>Text can be simplified</t>
  </si>
  <si>
    <t>Change to "The WAVE PHY builds on.."</t>
  </si>
  <si>
    <t>Missing annex number</t>
  </si>
  <si>
    <t>Provide the full annex reference.</t>
  </si>
  <si>
    <t>Change from "The support of transmitting" to "Transmitting…" here nad in line 20</t>
  </si>
  <si>
    <t>Conflicting text, here and 11.16, here association is allowed; in 11.16, no association is allowed</t>
  </si>
  <si>
    <t>Make consistent</t>
  </si>
  <si>
    <t>20.1.2</t>
  </si>
  <si>
    <t>Missing end punctuation</t>
  </si>
  <si>
    <t>add a period at the end of line 23, also in 20.3.3, 20.3.4.2, 20.3.4.3</t>
  </si>
  <si>
    <t>20.2.2.4</t>
  </si>
  <si>
    <t>Duplicate punctuation</t>
  </si>
  <si>
    <t>After "This parameter"</t>
  </si>
  <si>
    <t>20.3.8.3.3</t>
  </si>
  <si>
    <t>Unclear sentence</t>
  </si>
  <si>
    <t>"These may be adapted" - does "These refer to the operating channel information? The regulatory domains? Clarify</t>
  </si>
  <si>
    <t>Reference should be to ma revision, not 2003</t>
  </si>
  <si>
    <t>Change to refer to 802.11ma, whatever the name will be</t>
  </si>
  <si>
    <t>Annex Q</t>
  </si>
  <si>
    <t>9, 17</t>
  </si>
  <si>
    <t>Reference must be final prior to publication of the amendment</t>
  </si>
  <si>
    <t>No mention is made of security/protection for the wave action frames. If the action frames are sent prior to association, they will not be protected by TGw. Is any protection needed?</t>
  </si>
  <si>
    <t>See many inconsistencies and issues that TGp will cause to the 802.11 spec in its current form.</t>
  </si>
  <si>
    <t>Become your own 802 WG and make your own specification (based off of 802.11 PHY/MAC). This will eliminate the need to "fit" WAVE/TGp into the 802.11 specification without "breaking" the standard.</t>
  </si>
  <si>
    <t xml:space="preserve">In section 5.2.7 the term WBSS is used, while defined in clause 2 there is no text in this section that explains how a WBSS differs from a BSS and why that distinction is necessary. </t>
  </si>
  <si>
    <t>explain difference between WBSS and BSS</t>
  </si>
  <si>
    <t>Section 7.1.3.3.3 (BSSID Field) introduces the requirement for supporting a random mac address. This specification is located in the wrong place as this random value is the intended as the station address so it would be used as a SA,DA,TA,RA depending on the situation. Further there is no specification on the implementation of the randomness of the generation of the address, thus there may be address conflict problems introduced if a particular implementation is not random enough.</t>
  </si>
  <si>
    <t>reorder</t>
  </si>
  <si>
    <t xml:space="preserve">It seems that WAVE operation removes the Authentication and Association operations as well as the generation of beacons. These are major modifications to the basic 802.11 state machine and they are not documented anywhere in the document that we can see. </t>
  </si>
  <si>
    <t>clarify and specify better</t>
  </si>
  <si>
    <t>This amendment is documented as amending 802.11-REVma D5.1 and 802.11k-D3.2. There are many cases where the editing directions are incorrect, referring to sections which do not exist in either of the base documents.</t>
  </si>
  <si>
    <t>fix it</t>
  </si>
  <si>
    <t xml:space="preserve">WAVE operation is based on an assumption of a two channel model of operation, which uses a control channel and a service channel.  This concept is mentioned in section 9.15 but is not defined or explained at all. </t>
  </si>
  <si>
    <t>Section 20 is the specification of the WAVE PHY. This section identifies many high speed motion related performance requirements for the PHY but does not prescribe an interoperable implementation which is capable of meeting the requirements.</t>
  </si>
  <si>
    <t>provide interoperable means</t>
  </si>
  <si>
    <t>The PICS has not been updated to reflect the MAC changes. Further it does not indicate the relationship between the MAC and the PHY. For example the WBSS model should be documented as optional  except when the WAVE PHY is being used in which case it would be mandatory.</t>
  </si>
  <si>
    <t>update PICS</t>
  </si>
  <si>
    <t>Eastlake</t>
  </si>
  <si>
    <t>Dorsey</t>
  </si>
  <si>
    <t>Perahia</t>
  </si>
  <si>
    <t>Yamaura</t>
  </si>
  <si>
    <t>Tsoulogiannis</t>
  </si>
  <si>
    <t>Karcz</t>
  </si>
  <si>
    <t>Aboba</t>
  </si>
  <si>
    <t>Turner</t>
  </si>
  <si>
    <t>Brasier</t>
  </si>
  <si>
    <t>Aboul- Magd</t>
  </si>
  <si>
    <t>Sheung Li</t>
  </si>
  <si>
    <t>Reuss</t>
  </si>
  <si>
    <t>Lusheng Ji</t>
  </si>
  <si>
    <t>Muck/de Courville</t>
  </si>
  <si>
    <t>Meetings/Telecoms to Resolve LB80 Comments</t>
  </si>
  <si>
    <t>03-07-Denver</t>
  </si>
  <si>
    <t>2006</t>
  </si>
  <si>
    <t>No. of comments</t>
  </si>
  <si>
    <t>Resolved</t>
  </si>
  <si>
    <t>Remaining</t>
  </si>
  <si>
    <t>Complete %</t>
  </si>
  <si>
    <t>Aboba, Bernard</t>
  </si>
  <si>
    <t>Cole, Terry</t>
  </si>
  <si>
    <t>Eastlake, Donald</t>
  </si>
  <si>
    <t>Edney, Jon</t>
  </si>
  <si>
    <t>Jokela, Jari</t>
  </si>
  <si>
    <t>Stanley, Dorothy</t>
  </si>
  <si>
    <t>Tsoulogiannis, Tom</t>
  </si>
  <si>
    <t>Total Comments</t>
  </si>
  <si>
    <t>Number of Commentors</t>
  </si>
  <si>
    <t>Total</t>
  </si>
  <si>
    <t>Pending</t>
  </si>
  <si>
    <t>Editorial</t>
  </si>
  <si>
    <t>Trivial Technical</t>
  </si>
  <si>
    <t>Technical</t>
  </si>
  <si>
    <t>Dorsey, John</t>
  </si>
  <si>
    <t>Perahia, Eldad</t>
  </si>
  <si>
    <t>Yamaura, Tomaya</t>
  </si>
  <si>
    <t xml:space="preserve">Black, Simon </t>
  </si>
  <si>
    <t>Karcz, Kevin</t>
  </si>
  <si>
    <t>Turner, Sandy</t>
  </si>
  <si>
    <t>Brasier, William</t>
  </si>
  <si>
    <t>Aboul-Magd, Osama</t>
  </si>
  <si>
    <t>Li, Sheung</t>
  </si>
  <si>
    <t>Reuss, Edward</t>
  </si>
  <si>
    <t>Ji, Lusheng</t>
  </si>
  <si>
    <t xml:space="preserve">Tokubo, Eric </t>
  </si>
  <si>
    <t>de Courville, Marc</t>
  </si>
  <si>
    <t>Muck, Markus</t>
  </si>
  <si>
    <t>Note: 7 comments, same as Marc de Courville 1-7</t>
  </si>
  <si>
    <t>Comment Resolution Groups</t>
  </si>
  <si>
    <t>Status (Open or DateClosed)</t>
  </si>
  <si>
    <t>Incl in working draft?</t>
  </si>
  <si>
    <t>Group #</t>
  </si>
  <si>
    <t>Quantity</t>
  </si>
  <si>
    <t>Description of Group</t>
  </si>
  <si>
    <t>Confirmed by vote on 1/16/06</t>
  </si>
  <si>
    <t>yes</t>
  </si>
  <si>
    <t>Editorial Comments, resolved by Editor week of 12/26.</t>
  </si>
  <si>
    <t>Trivial Technical Comments, resolved by Editor week of 12/26.</t>
  </si>
  <si>
    <t>Propsoed resolutions to some Technical Comments, prior to 1/4/06 teleconference.</t>
  </si>
  <si>
    <t>WKF NOTE:  "Groups" of Comments Resolved during a session.</t>
  </si>
  <si>
    <t>Approved</t>
  </si>
  <si>
    <t>Assigned</t>
  </si>
  <si>
    <t>Unresolved</t>
  </si>
  <si>
    <t>Comments by Clause</t>
  </si>
  <si>
    <t>Major Clause</t>
  </si>
  <si>
    <t>Boilerplate</t>
  </si>
  <si>
    <t>#</t>
  </si>
  <si>
    <t>Technical Issue</t>
  </si>
  <si>
    <t>Comment Numbers</t>
  </si>
  <si>
    <t>Points raised for/during Discussion</t>
  </si>
  <si>
    <t>Status</t>
  </si>
  <si>
    <t>57, 63, 75, 420, 609, 677, 816, 928, 958, 965, 1241</t>
  </si>
  <si>
    <t>Figure should be updated to show the Mobility Domain Controller, instead of the Policy Management Server</t>
  </si>
  <si>
    <t>email discussion 1/3/06
discussed on teleconference 1/11/06
Mike to make a contribution to address this</t>
  </si>
  <si>
    <t>Whether the Vendor Specific IEs (and QoS Capabilities for the Association Request) should be protected by the MIC in the EAPKIE</t>
  </si>
  <si>
    <t>79, 80, 82</t>
  </si>
  <si>
    <t>The MIC in the EAPKIE is intended to (and is) protecting the Fast Transition IEs.
Vendor Specific is not included in the Action Frames, and therefore not included in the MIC for over-the-DS exchanges
General problem of security of management frames is being handled by TGw.
Not clear at this point whether the MIC in the Authentication and (Re)Association frames will duplicate the security obtained by TGw</t>
  </si>
  <si>
    <t>email discussion 1/3/06; discussed on teleconference 1/4/06
agreed that our MIC should cover these
Kapil to write up proposal
0189-00</t>
  </si>
  <si>
    <t>CID</t>
  </si>
  <si>
    <r>
      <t xml:space="preserve">SAMPLE </t>
    </r>
    <r>
      <rPr>
        <sz val="10"/>
        <rFont val="Arial"/>
        <family val="0"/>
      </rPr>
      <t xml:space="preserve"> +++No mention of Policy Management Server in the text describing Figure 7A</t>
    </r>
  </si>
  <si>
    <t>Rev
Number</t>
  </si>
  <si>
    <t>Meeting</t>
  </si>
  <si>
    <t>Comments Addressed and/or Notes</t>
  </si>
  <si>
    <t>Author</t>
  </si>
  <si>
    <t>Date</t>
  </si>
  <si>
    <t>To do:</t>
  </si>
  <si>
    <t>Draft 
Version</t>
  </si>
  <si>
    <t>Set up new spreadsheet</t>
  </si>
  <si>
    <t xml:space="preserve"> </t>
  </si>
  <si>
    <t>03-07-Session</t>
  </si>
  <si>
    <t>Fisher</t>
  </si>
  <si>
    <t>-</t>
  </si>
  <si>
    <t>It is improper to refer to "this amendment" because the amendment "disappears" when the insturctions in it are actaully executed to merge the changes into the standard. There must be a clear way to specify what you are talking about. I think clarity here would be important and this is more than editorial and goes to the essence of what "WAVE" is.</t>
  </si>
  <si>
    <t>I'm not sure. Maybe "The mode of operation of a station which complies with the MAC and PHY requirements labeled as WAVE requirements." Of course, then you have to be very careful about such labeling…</t>
  </si>
  <si>
    <t>7.1.3.3.3</t>
  </si>
  <si>
    <t>19/28</t>
  </si>
  <si>
    <t>Isn't the BSSID normally the MAC address?</t>
  </si>
  <si>
    <t>Should this be elsewhere in connection with the station address fields.</t>
  </si>
  <si>
    <t>7.1.3.3.3.</t>
  </si>
  <si>
    <t>There is already a section on Randomness, added by the adopted 802.11i amendment.</t>
  </si>
  <si>
    <t>Add a reference to Annex H.5 and make any required changes to H.5 (possibly none).</t>
  </si>
  <si>
    <t>The terms "user" and "provider" are being added to the global 802.11 namespace, but with nonstandard definitions (e.g., "user" does not generally refer to a device).</t>
  </si>
  <si>
    <t>Select less generic terms.</t>
  </si>
  <si>
    <t>7.4.7.1</t>
  </si>
  <si>
    <t>The WSI field contains the Service channel number, yet is opaque (defined in IEEE 1609.4)?</t>
  </si>
  <si>
    <t>Include the specification for the WSI contents in the 802.11 normative text, or place the Service channel ID in a non-opaque field.</t>
  </si>
  <si>
    <t>Text assumes that all conflicts with existing 802.11 operations can be safely resolved in favor of WAVE.</t>
  </si>
  <si>
    <t>Scrub the draft more thoroughly so that this clause is not needed.</t>
  </si>
  <si>
    <t>A Control channel seems risky. What happens if there's an interferer on channel 178?</t>
  </si>
  <si>
    <t>Explain why this frequency is believed to be safe in all circumstances.</t>
  </si>
  <si>
    <t>20.2.3.3</t>
  </si>
  <si>
    <t>At 100+ kph the fading and path loss will change by much more than the specified accuracy.</t>
  </si>
  <si>
    <t>Define a channel environment in which it is possible to achieve this requirement.</t>
  </si>
  <si>
    <t>Is there a submission demonstrating data rates and SNR's at which PER is achieved at these speeds and packet lengths?</t>
  </si>
  <si>
    <t>20.3.10.2</t>
  </si>
  <si>
    <t>Adjacent channel rejection numbers should be defined for adjacent 10MHz channels, adjacent 20MHz channels, and 10MHz adjacent to 20 MHz channels.</t>
  </si>
  <si>
    <t>Add adjacent channel rejection requirement for adjacent 10MHz channels, adjacent 20MHz channels, and 10MHz adjacent to 20 MHz channels.</t>
  </si>
  <si>
    <t>20.3.10.3</t>
  </si>
  <si>
    <t>Alternate adjacent channel rejection numbers should be defined for alternate adjacent 10MHz channels, alternate adjacent 20MHz channels, and 10MHz alternate adjacent to 20 MHz channels.</t>
  </si>
  <si>
    <t>Add alternate adjacent channel rejection requirement for alternate adjacent 10MHz channels, alternate adjacent 20MHz channels, and 10MHz alternate adjacent to 20 MHz channels.</t>
  </si>
  <si>
    <t>20.3.10.6</t>
  </si>
  <si>
    <t>The channel model is based on vehicle-to-vehicle measurements on an Atlanta expressway.  The channel do not match conditions listed in line 12.</t>
  </si>
  <si>
    <t>Remove requirement</t>
  </si>
  <si>
    <t>The channel model is based on 2.4GHz measurements and is not necessarily valid for 5.9GHz.  Stations should not be tested to invalid models.</t>
  </si>
  <si>
    <t>The channel model has no antenna correlation component.  How would multi antenna devices be tested?</t>
  </si>
  <si>
    <t>P.4</t>
  </si>
  <si>
    <t>"…shall be monitored to ensure it does not".  What does "it" refer to?</t>
  </si>
  <si>
    <t>Define what should not fail under congested conditions.</t>
  </si>
  <si>
    <t>"medium occupancy time" is too vague</t>
  </si>
  <si>
    <t>More detailed definition of "medium occupancy time".</t>
  </si>
  <si>
    <t>Q.3.1</t>
  </si>
  <si>
    <t>The channel model is based on transmission between two moving vehicles.  However, Section 5.2.7 (figure p1) describes connections between RSU/FS and OBU's which would have a much different channel.</t>
  </si>
  <si>
    <t>Describe channel for typical usages, not just vehicle to vehicle</t>
  </si>
  <si>
    <t>Section 20.4.4 increases the aAirPropagationTime to 4usec for longer range use.  This does not match the channel model.</t>
  </si>
  <si>
    <t>Describe channel for expected usages, not just vehicle to vehicle</t>
  </si>
  <si>
    <t>Fading statistics between 2.4 GHz and 5.9 GHz are different.</t>
  </si>
  <si>
    <t>Create channel model based on 5.9GHz measurements, or remove any required testing with this model.</t>
  </si>
  <si>
    <t>Q.3.2</t>
  </si>
  <si>
    <t>the random process is not defined</t>
  </si>
  <si>
    <t>Define the random process as Rayleigh distribution</t>
  </si>
  <si>
    <t>There is a description of " The default EDCA parameter set on a Service Channel is shown in Table 37."
Table 37 of IEEE802.11  standard is "List of parameters for PMD primitives" in clause 14.5.4.3.
Is it correct reference ?</t>
  </si>
  <si>
    <t>If it is really quoting Table 37, I'm fine with it. But if this is wrong, please correct referred table number.</t>
  </si>
  <si>
    <t>5.2.7</t>
  </si>
  <si>
    <t>Clause 5.2.7 says "Stations operating in the WAVE mode have different architecture designations from those used in IBSS and BSS operations." Assuming the introduction of a new architectural form is acceptible, none of the existing security mechanisms can be assumed to apply. Therefore this draft would require a section on security to be complete. I do not find this in the document.</t>
  </si>
  <si>
    <t>Add security architecture</t>
  </si>
  <si>
    <t>The draft is not technically complete since there is no PICS content for any MAC related parts of the amendment, yet there is content in clauses 7, 9 and 11.</t>
  </si>
  <si>
    <t>Complete PICS to cover all specified functionality.</t>
  </si>
  <si>
    <t xml:space="preserve">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t>
  </si>
  <si>
    <t xml:space="preserve">Include all relavant parts of the IEEE 1609.4 spec into the 802.11p draft, that have direct impact on operation of the MAC and MLME.
</t>
  </si>
  <si>
    <t>Bit 15 of the Capability Info field is the Immediate Block Ack bit and Bit 12 is already reserved by TGk for Radio Measurement.</t>
  </si>
  <si>
    <t>Remove references to changing 7.3.1.4</t>
  </si>
  <si>
    <t xml:space="preserve">IANA has reserved Action code 5 for TGk Measurement.  </t>
  </si>
  <si>
    <t>Request a new value for WAVE action from IANA.</t>
  </si>
  <si>
    <t xml:space="preserve">Over what portion of the preamble is the WRSS measured?  Is it at any point during the preamble, an average of the entire preamble, or at the end of the preamble when the PA has settled?  </t>
  </si>
  <si>
    <t>clarify.</t>
  </si>
  <si>
    <t>Is Measurement Time the station's local TSF timer?</t>
  </si>
  <si>
    <t>",tempType4(4)" should be added to the text</t>
  </si>
  <si>
    <t>edit</t>
  </si>
  <si>
    <t>"requirements" is mispelled</t>
  </si>
  <si>
    <t>Annex Q.4.2</t>
  </si>
  <si>
    <t>Q.4.1.1 and Q.4.1.2 are referenced but not defined.</t>
  </si>
  <si>
    <t>insert missing text</t>
  </si>
  <si>
    <t>Annex Q.2</t>
  </si>
  <si>
    <t>Table XXX is not include</t>
  </si>
  <si>
    <t>add table</t>
  </si>
  <si>
    <t>11.16.1</t>
  </si>
  <si>
    <t>What is the time interval between successive WAVE Announcement action frames?</t>
  </si>
  <si>
    <t>5.1.2</t>
  </si>
  <si>
    <t xml:space="preserve">A 100 ms time bound for completion of multiple roundtrips may violate the basic laws of physics if the endpoints are located far enough apart. </t>
  </si>
  <si>
    <t>Change "Some critical applications" to "Some applications such as communication between high speed vehicles"</t>
  </si>
  <si>
    <t>Grammatical error.</t>
  </si>
  <si>
    <t>Change "A WAVE basic service set (WBSS) is initiated by a station" to "Formation of a WAVE basic service set (WBSS) is initiated by a station"</t>
  </si>
  <si>
    <t>In IEEE 802.11, STAs do not send beacons in BSS operation.</t>
  </si>
  <si>
    <t>Delete "instead of beacon frames".</t>
  </si>
  <si>
    <t xml:space="preserve">No mechanism is specified for preventing, detecting or correcting MAC address collisions. </t>
  </si>
  <si>
    <t xml:space="preserve">Add a reference to RFC 1750. Specify how stations claim and defend MAC addresses. </t>
  </si>
  <si>
    <t>No mechanisms are described by which security will be supported. This is particular egregious since this specification is designed for use with emergency services</t>
  </si>
  <si>
    <t xml:space="preserve">Describe the threat model and security functionality. </t>
  </si>
  <si>
    <t>It is mentioned that Beacon frames are not used in WBSS. First comment is that what is the motivation to not to use one of the most fundamental frames in 802.11 system? Other comment is that is it not allowed to send Beacons at all while operating in WBSS mode. Same comments applies to Probe Request/Probe Response.</t>
  </si>
  <si>
    <t>Please clarify what is the reason not to use Beacon/Probe Request/Probe Response frames.
If usage of these frames are not allowed in WBSS then I assume there are numerous places in the draft where this shall be highlighted.</t>
  </si>
  <si>
    <t>It would be goog to mention what is actually measured, i.e., absolute power level of what?</t>
  </si>
  <si>
    <t>Fix.</t>
  </si>
  <si>
    <t>20.3.8.2</t>
  </si>
  <si>
    <t>Table p6</t>
  </si>
  <si>
    <t>It does not make any sense to have Canada and Europe in the table if there are no regulations existing</t>
  </si>
  <si>
    <t>Remove Canada and Europe from the table.</t>
  </si>
  <si>
    <t>The question asked by the motion includes is the document free of placeholders and TBD. The answer is clearly no, as shown by a simple search of the document.</t>
  </si>
  <si>
    <t>Remove the placeholders or change the motion question.</t>
  </si>
  <si>
    <t>I would be surprised if there should not be added bibilography for this new WAVE application and PHY.</t>
  </si>
  <si>
    <t>Include useful bibliography in Annex E.</t>
  </si>
  <si>
    <t xml:space="preserve">What are the security requirements for the the TGw frames.  TGw only applys to frames after the secure association is in place. </t>
  </si>
  <si>
    <t>Determinet and submit requirements to TGw.</t>
  </si>
  <si>
    <t>20.1.1</t>
  </si>
  <si>
    <t>Data format of the Measurement Time field is not specified.</t>
  </si>
  <si>
    <t xml:space="preserve">Specify how the field is coded. </t>
  </si>
  <si>
    <t>Q.2</t>
  </si>
  <si>
    <t>text still specifies Table XXX.   "...according to Table XXX below, …"</t>
  </si>
  <si>
    <t>Change text to "...according to Table pQ.1 below, …"</t>
  </si>
  <si>
    <t>A performance objective of 100 ms was introduced. It is not clear if this objective has to be met within a single WBSS or terminal-to-terminal</t>
  </si>
  <si>
    <t>please qualify the delay figure</t>
  </si>
  <si>
    <t>Can an initiator initiate more than one WBSS? In this case two WBSS would have the same BSSID.</t>
  </si>
  <si>
    <t>Perhaps it is easier to intorduce a new field called WBSSID.</t>
  </si>
  <si>
    <t>There is still a probability that a station grants the same number. What if a STA granted the same number.</t>
  </si>
  <si>
    <t>7.3.21.4</t>
  </si>
  <si>
    <t>What types of measurements requested by WRSS? And what is the relationship to 802.11k</t>
  </si>
  <si>
    <t>The EDCA parameters in Table p3 are different from those recommended in 802.11e. Is there a reason for selecting different parameters.</t>
  </si>
  <si>
    <t>Please state the rationale for choosing those parameters.</t>
  </si>
  <si>
    <t>20.2.3</t>
  </si>
  <si>
    <t>Should support 0 length packets for channel measurement, calibration, other miscellaneous purposes</t>
  </si>
  <si>
    <t>Allow 0 as valid LENGTH parameter</t>
  </si>
  <si>
    <t>Standard terminology in other 802.11 amendments is "alternate channel," not "nonadjacent channel"</t>
  </si>
  <si>
    <t>Change "nonadjacent" to "alternate" in all instances</t>
  </si>
  <si>
    <t>A.4</t>
  </si>
  <si>
    <t>PCIS should read PICS</t>
  </si>
  <si>
    <t>Change "PCIS" to "PICS"</t>
  </si>
  <si>
    <t>The first sentence is fuzzy and redundant.</t>
  </si>
  <si>
    <t>Combine the first two sentences as follows: "When the Measurement Type in the Measurement Request element indicates a WRSS Request, the response shall be a WRSS Report.</t>
  </si>
  <si>
    <t>Remove the first sentence.</t>
  </si>
  <si>
    <t>What is the format of the Measurement Time field.</t>
  </si>
  <si>
    <t>Specify how the field is coded. I presume that this refers to the timestamp field derived from the TSF, as described in 7.3.1.10. If so, this section should be referenced.</t>
  </si>
  <si>
    <t>The word "requiremens" is miss-spelled.</t>
  </si>
  <si>
    <t>Change "requiremens" to "requirements".</t>
  </si>
  <si>
    <t>Annex P</t>
  </si>
  <si>
    <t>"FCC and CRTC provide oversight in the operations of" is controted.</t>
  </si>
  <si>
    <t>Change to "FCC and CRTC oversee the operations of".</t>
  </si>
  <si>
    <t>The RF channel emulator settings are not defined.</t>
  </si>
  <si>
    <t>Describe the RF channel emulator settings.</t>
  </si>
  <si>
    <t>20-28</t>
  </si>
  <si>
    <t>The description of the experiments is unneccesary and inappropriate for a technical standard. Let the references stand for themselves.</t>
  </si>
  <si>
    <t>Change the sentence to: "The following channel model has been approximately fit to a large volume of channel measurements as described in [1, 2]. It is noted that same-direction travel produces single-bounce paths of propagation with closing speeds approaching +/-170 mph (238 km/h), which cooresponds to path Doppler shifts of up to +/-1547 Hz. The channel modeling approach is described in [3, 4, 7]."</t>
  </si>
  <si>
    <t>Why WRSS? The definition and usage of WRSS does not suggest this RSS being so different from any existing RSS that we must define it as a new measurement.  Although WRSS can encode more power levels, but in reality RSS fluctuates a lot it does not make sense to define very fine level measurements anyway.</t>
  </si>
  <si>
    <t>Use RSSI or any 11k signal strength meausrements.</t>
  </si>
  <si>
    <t>How does the WBSS model affect ESS?  After all it is ESS which gets mapped to LAN/Broadcast domain/etc IP concepts.</t>
  </si>
  <si>
    <t>Please explain.</t>
  </si>
  <si>
    <t>e</t>
  </si>
  <si>
    <t>Not sure that the RSU definition is really needed. How is it different from an AP?</t>
  </si>
  <si>
    <t>Remove the definition and replace in the text with "STA"</t>
  </si>
  <si>
    <t>Not sure that the "user" definition is really needed</t>
  </si>
  <si>
    <t xml:space="preserve">Remove the definition. </t>
  </si>
  <si>
    <t>Why isn't this just a wave AP?</t>
  </si>
  <si>
    <t>Why do we need to make the distinction between fixed and mobile STAs?</t>
  </si>
  <si>
    <t>Just use "sta"</t>
  </si>
  <si>
    <t>35-36</t>
  </si>
  <si>
    <t>y</t>
  </si>
  <si>
    <t>n</t>
  </si>
  <si>
    <t>t</t>
  </si>
  <si>
    <t>Stanley</t>
  </si>
  <si>
    <t>7.3.1.4</t>
  </si>
  <si>
    <t>Jokela</t>
  </si>
  <si>
    <t>7.3.1.11</t>
  </si>
  <si>
    <t>15-17</t>
  </si>
  <si>
    <t>8-9</t>
  </si>
  <si>
    <t>Cole</t>
  </si>
  <si>
    <t>Annex A</t>
  </si>
  <si>
    <t>Submission</t>
  </si>
  <si>
    <t>Venue Date:</t>
  </si>
  <si>
    <t>IEEE P802.11 Wireless LANs</t>
  </si>
  <si>
    <t>Abstract:</t>
  </si>
  <si>
    <t>Subject:</t>
  </si>
  <si>
    <t>Author(s):</t>
  </si>
  <si>
    <t>First Author:</t>
  </si>
  <si>
    <t>Designator:</t>
  </si>
  <si>
    <t>References:</t>
  </si>
  <si>
    <t>Full Date:</t>
  </si>
  <si>
    <t>March 2006</t>
  </si>
  <si>
    <t>Wayne Fisher, ARINC</t>
  </si>
  <si>
    <t>LB80 Comment Spreadsheet</t>
  </si>
  <si>
    <t>Wayne Fisher, Lee Armstrong</t>
  </si>
  <si>
    <t>ARINC</t>
  </si>
  <si>
    <t>2551 Riva Road, Annapolis, MD  21401</t>
  </si>
  <si>
    <t>Phone: 410-266-4958</t>
  </si>
  <si>
    <t>Fax: 410-573-3170</t>
  </si>
  <si>
    <t>email: wfisher@arinc.com</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</si>
  <si>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</si>
  <si>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</si>
  <si>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</si>
  <si>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</si>
  <si>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</si>
  <si>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</si>
  <si>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</si>
  <si>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</si>
  <si>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</si>
  <si>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</si>
  <si>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</si>
  <si>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</si>
  <si>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</si>
  <si>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</si>
  <si>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</si>
  <si>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</si>
  <si>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Addressed
AT</t>
  </si>
  <si>
    <t>New</t>
  </si>
  <si>
    <t>XLS
Refer.</t>
  </si>
  <si>
    <t>2</t>
  </si>
  <si>
    <t>E</t>
  </si>
  <si>
    <t>N</t>
  </si>
  <si>
    <t>3</t>
  </si>
  <si>
    <t>General</t>
  </si>
  <si>
    <t>T</t>
  </si>
  <si>
    <t>7.3.2.22.11</t>
  </si>
  <si>
    <t>Y</t>
  </si>
  <si>
    <t>Black</t>
  </si>
  <si>
    <t>7.3.2.21.4</t>
  </si>
  <si>
    <t>Annex D</t>
  </si>
  <si>
    <t>Edney</t>
  </si>
  <si>
    <t>Clarify</t>
  </si>
  <si>
    <t>Tokubo</t>
  </si>
  <si>
    <r>
      <t>SAMPLE:++</t>
    </r>
    <r>
      <rPr>
        <sz val="10"/>
        <rFont val="Arial"/>
        <family val="2"/>
      </rPr>
      <t>Confirmed by vote on 1/16/06</t>
    </r>
  </si>
  <si>
    <t>Sample:++General</t>
  </si>
  <si>
    <t>Accepted</t>
  </si>
  <si>
    <t>Declined</t>
  </si>
  <si>
    <t>Counter</t>
  </si>
  <si>
    <t>Deferred</t>
  </si>
  <si>
    <t>Blank</t>
  </si>
  <si>
    <t xml:space="preserve">
Work
Remaining</t>
  </si>
  <si>
    <t>Editor
To Do</t>
  </si>
  <si>
    <t>Editor
Done</t>
  </si>
  <si>
    <t>Category 
Owner</t>
  </si>
  <si>
    <t>Notes</t>
  </si>
  <si>
    <t>Clause 0</t>
  </si>
  <si>
    <t>Paine</t>
  </si>
  <si>
    <t>Reference</t>
  </si>
  <si>
    <t>Barber</t>
  </si>
  <si>
    <t>Error! References</t>
  </si>
  <si>
    <t>EXAMPLES:</t>
  </si>
  <si>
    <t xml:space="preserve">NOTE:  This is a placeholder for further development. </t>
  </si>
  <si>
    <t>5+</t>
  </si>
  <si>
    <t>Mentioning potential differences in jurisdiction restrictions is inappropriate for this standard.  
"DSRC can be used in low-latency roadside-to-vehicle communications but, in some jurisdictions it can also be used for vehicle-to-vehicle communications."</t>
  </si>
  <si>
    <t xml:space="preserve">DSRC may be used in low-latency roadside-to-vehicle, vehicle-to-roadside, and vehicle-to-vehicle communications. </t>
  </si>
  <si>
    <t>Mobile Station (MS) is defined in 802.11-Revma-D5.1</t>
  </si>
  <si>
    <t xml:space="preserve">Remove all references to MS that are inconsistent with the existing 802.11 definition. </t>
  </si>
  <si>
    <t>13+</t>
  </si>
  <si>
    <t>Circular definition.  When .11p is rolled up into .11, this definition will not make sense.  
"A movable station with functionality similar to an IEEE 802.11 station that implements WAVE functions. An OBU can be mounted in or on a vehicle, but in some instances may be portable. OBUs communicate with roadside units (RSUs) and other OBUs. An OBU may operate while it is in motion."</t>
  </si>
  <si>
    <r>
      <t xml:space="preserve">The definition of an OBU is really the same as an 802.11 Mobile Station (MS).
</t>
    </r>
    <r>
      <rPr>
        <u val="single"/>
        <sz val="10"/>
        <rFont val="Arial"/>
        <family val="2"/>
      </rPr>
      <t xml:space="preserve">A mobile or portable station that supports the WAVE mode of operation as defined in this standard.  OBUs may communicate with roadside units (RSUs) and other OBUs.  OBUs may operate while stationary or while in motion.  </t>
    </r>
  </si>
  <si>
    <t>21+</t>
  </si>
  <si>
    <t>An RSU is more like an OBU than an access point.  The only commonality between an RSU and an access point is that both are typically non-moving, and both may contain backhaul links.  These same characteristics are supported by 802.11 stations.  When .11p is rolled up into .11, this definition will not make sense.  
"A station with functionality similar to an IEEE 802.11 access point that implements WAVE functions. An RSU only operates when it is stationary. It can be permanently mounted but may be transportable."
(Essentially an access point that implements WAVE functions?  I do not agree.)</t>
  </si>
  <si>
    <t xml:space="preserve">A non-moving station that supports the WAVE mode of operation as defined in this standard.  RSUs may communicate with on-board units (OBUs) and other RSUs.  In contrast to OBUs, RSUs may only operate when stationary.  </t>
  </si>
  <si>
    <t>30+</t>
  </si>
  <si>
    <t>What is a "Self-contained network"?
What is a "Service Channel"?
Why are we discussing Beacons?
Why are we discussing the creation and initiation of a WBSS in this definition?
"A BSS of cooperating stations operating in WAVE that forms a self-contained network. 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t>
  </si>
  <si>
    <t>A set of stations that have successfully completed the WAJOIN service
primitive, and one or more stations that used the WAVE announcement primitive. Membership in a WBSS does not imply
that wireless communication with all other members of the WBSS is possible.</t>
  </si>
  <si>
    <t>40+</t>
  </si>
  <si>
    <t>Suggestion for improved clarity. 
"The WSI contains the necessary information regarding the WAVE services being offered. It is a field in a WAVE Announcement action frame."</t>
  </si>
  <si>
    <t xml:space="preserve">A field in a WAVE Announcement action frame containing information regarding application services being offered.  </t>
  </si>
  <si>
    <t>This section will be difficult to roll up into 802.11 when the time comes.  Rewrite the section to better accommodate rollup.</t>
  </si>
  <si>
    <r>
      <t>5.1.2 Specific support for vehicular environments</t>
    </r>
    <r>
      <rPr>
        <u val="single"/>
        <sz val="10"/>
        <rFont val="Arial"/>
        <family val="2"/>
      </rPr>
      <t xml:space="preserve">
Wireless Access in Vehicular Environments (WAVE) mode specifically supports operation of Wireless LAN stations in motor vehicles in a wide variety of highway environments.  WAVE mode supports communication ranges up to 1000m between stations.  WAVE mode also supports communications for vehicles operating at high speeds.  Additional performance requirements are needed to address the motion-related effects of a vehicular operating environment (see 20.3.10.6).  
WAVE mode is intended to support classes of applications that pertain to roadway safety (such as vehicle collision avoidance) and emergency services (such as those provided by police, fire departments, ambulances, and rescue vehicles).  These types of applications require reliable data communications and extremely low latencies.  Some critical applications require that the total time from first signal detection to completion of multiple frames of data exchanges to be completed within the order of 100 milliseconds.  See claused 9.15 and 11.16 for specific WAVE-related operations and management . </t>
    </r>
  </si>
  <si>
    <t>31-32</t>
  </si>
  <si>
    <t xml:space="preserve">Don't describe WAVE in contrast to the other 802.11 operating modes, (e.g., IBSS, and Infrastructure.) </t>
  </si>
  <si>
    <t>Delete the first sentence:
"Stations operating in the WAVE mode have different architecture designations from those used in IBSS and BSS operations."</t>
  </si>
  <si>
    <t>33, 35, 36</t>
  </si>
  <si>
    <t xml:space="preserve">Remove MS. </t>
  </si>
  <si>
    <t xml:space="preserve">Remove MS as described above. </t>
  </si>
  <si>
    <t xml:space="preserve">Don't describe WAVE operation in contrast to the other 802.11 operations, (e.g., beacons.) </t>
  </si>
  <si>
    <t xml:space="preserve">Delete "instead of beacon frames".  </t>
  </si>
  <si>
    <t>37-38</t>
  </si>
  <si>
    <t xml:space="preserve">We should not speculate on whether RSUs will "usually connect to infrastructure networks".  Also, we should refrain from comparing WAVE mode to other 802.11 modes.  </t>
  </si>
  <si>
    <r>
      <t xml:space="preserve">Replace the last sentence of the paragraph with:  
</t>
    </r>
    <r>
      <rPr>
        <u val="single"/>
        <sz val="10"/>
        <rFont val="Arial"/>
        <family val="2"/>
      </rPr>
      <t>"An RSU may connect to infrastructure networks."</t>
    </r>
  </si>
  <si>
    <t>1+</t>
  </si>
  <si>
    <t>The first sentence and corresponding figure (p1) conflict with the definition of an OBU/MS.  
("An OBU can be mounted in or on a vehicle, but in some instances may be portable.")</t>
  </si>
  <si>
    <r>
      <t xml:space="preserve">Replace with:
</t>
    </r>
    <r>
      <rPr>
        <u val="single"/>
        <sz val="10"/>
        <rFont val="Arial"/>
        <family val="2"/>
      </rPr>
      <t>"Figure p1 shows an RSU, a vehicle-mounted OBU, and a portable OBU communicating with each other."</t>
    </r>
    <r>
      <rPr>
        <sz val="10"/>
        <rFont val="Arial"/>
        <family val="2"/>
      </rPr>
      <t xml:space="preserve">
(Also update figure p1 to correspond to this text.)</t>
    </r>
  </si>
  <si>
    <t>Properties of "local time" should be referenced for clarity.</t>
  </si>
  <si>
    <r>
      <t xml:space="preserve">Change sentence to read:
</t>
    </r>
    <r>
      <rPr>
        <u val="single"/>
        <sz val="10"/>
        <rFont val="Arial"/>
        <family val="2"/>
      </rPr>
      <t>"The Measurement Time shall be the local time (see 10.3.33.3.2) at the station when the WRSS measurement is made."</t>
    </r>
  </si>
  <si>
    <t>16-17</t>
  </si>
  <si>
    <t xml:space="preserve">Remove "Service Channel" references. </t>
  </si>
  <si>
    <t>The WSI field contains specific information indicating the WAVE services being offered and the channel(s) which will carry these services.</t>
  </si>
  <si>
    <t>7</t>
  </si>
  <si>
    <t xml:space="preserve">Remove "Control Channel" and "Service Channel" references. </t>
  </si>
  <si>
    <t>WAVE operations utilize multiple channels.</t>
  </si>
  <si>
    <t>9-13</t>
  </si>
  <si>
    <t>A pre-determined EDCA parameter set shall be used for all stations when operating on channel 178.  This EDCA parameter set is shown in the Table p3 below.  For data exchanges on all other WAVE channels, the EDCA parameter set received from the WAVE Announcement frame shall be used.  The default EDCA parameter set on all WAVE channels except channel 178 is shown in Table 37</t>
  </si>
  <si>
    <t xml:space="preserve">Remove "Control Channel" references. </t>
  </si>
  <si>
    <r>
      <t xml:space="preserve">Change table p3 label to:
</t>
    </r>
    <r>
      <rPr>
        <u val="single"/>
        <sz val="10"/>
        <rFont val="Arial"/>
        <family val="2"/>
      </rPr>
      <t>EDCA parameter set used on channel 178</t>
    </r>
  </si>
  <si>
    <t xml:space="preserve">Inappropriate to mention 1609.4 channel monitoring in this standard. </t>
  </si>
  <si>
    <t>Remove the sentence:
"For information on channel monitoring, see IEEE P1609.4."</t>
  </si>
  <si>
    <t>10.3.9.1</t>
  </si>
  <si>
    <t>Since the text is to be included in 10.3.9.1.3, shouldn't the appropriate subclause be indicated?</t>
  </si>
  <si>
    <r>
      <t xml:space="preserve">Add Heading 10.3.9.1.3.  The document would then show:
</t>
    </r>
    <r>
      <rPr>
        <b/>
        <u val="single"/>
        <sz val="10"/>
        <rFont val="Arial"/>
        <family val="2"/>
      </rPr>
      <t xml:space="preserve">10.3 MLME SAP interface
10.3.9.1 MLME-RESET.request
10.3.9.1.3 When generated
</t>
    </r>
    <r>
      <rPr>
        <b/>
        <i/>
        <u val="single"/>
        <sz val="10"/>
        <rFont val="Arial"/>
        <family val="2"/>
      </rPr>
      <t>Add the following text to the end of clause 10.3.9.1.3:</t>
    </r>
  </si>
  <si>
    <t>10.3.33.1.2</t>
  </si>
  <si>
    <t xml:space="preserve">The primitive parameter is Peer Mac address but the table entry is Destination MAC address.  Be consistent. </t>
  </si>
  <si>
    <r>
      <t xml:space="preserve">Change the primitive parameter to </t>
    </r>
    <r>
      <rPr>
        <u val="single"/>
        <sz val="10"/>
        <rFont val="Arial"/>
        <family val="2"/>
      </rPr>
      <t>Destination MAC address</t>
    </r>
    <r>
      <rPr>
        <sz val="10"/>
        <rFont val="Arial"/>
        <family val="2"/>
      </rPr>
      <t xml:space="preserve">.  </t>
    </r>
  </si>
  <si>
    <t xml:space="preserve">The description of the EDCA parameter set in 10.3.2.2.2 only includes probe responses and beacons.  As the current description is written, the EDCA parameter set for WAVE messages must be null.  
From Revma-D0.5 10.3.2.2.2:
"The values from the EDCA Parameter Set information element if such an element was present in the probe response or beacon, else null." 
The description must be extended to include WAVE Announcements. </t>
  </si>
  <si>
    <r>
      <t xml:space="preserve">Indicate the appropriate change to the description of the EDCA parameter set in 10.3.2.2.2. 
(I'm not sure of the appropriate wording, but maybe something like: 
</t>
    </r>
    <r>
      <rPr>
        <u val="single"/>
        <sz val="10"/>
        <rFont val="Arial"/>
        <family val="2"/>
      </rPr>
      <t>The values from the EDCA Parameter Set information element if such an element was present in the probe response, beacon, or WAVE Announcement, else null.</t>
    </r>
    <r>
      <rPr>
        <sz val="10"/>
        <rFont val="Arial"/>
        <family val="2"/>
      </rPr>
      <t xml:space="preserve">) </t>
    </r>
  </si>
  <si>
    <t>10.3.33.3.2</t>
  </si>
  <si>
    <t xml:space="preserve">The primitive parameters should be consistent with the request primitive parameters.  </t>
  </si>
  <si>
    <r>
      <t xml:space="preserve">If Wells/18 is accepted, change the primitive and table entry to </t>
    </r>
    <r>
      <rPr>
        <u val="single"/>
        <sz val="10"/>
        <rFont val="Arial"/>
        <family val="2"/>
      </rPr>
      <t>Source MAC address</t>
    </r>
    <r>
      <rPr>
        <sz val="10"/>
        <rFont val="Arial"/>
        <family val="2"/>
      </rPr>
      <t xml:space="preserve">.  </t>
    </r>
  </si>
  <si>
    <t xml:space="preserve">The description of the Timestamp primitive in 10.3.2.2.2 only applies to probe responses and beacons.
"The timestamp of the received frame (probe response/beacon) from the found BSS."
The description must be extended to include WAVE Announcements. </t>
  </si>
  <si>
    <r>
      <t xml:space="preserve">(I'm not sure of the appropriate wording, but maybe something like: 
</t>
    </r>
    <r>
      <rPr>
        <u val="single"/>
        <sz val="10"/>
        <rFont val="Arial"/>
        <family val="2"/>
      </rPr>
      <t>The timestamp of the received frame (probe response/beacon) from the found BSS or the timestamp of the received WAVE announcement frame.</t>
    </r>
    <r>
      <rPr>
        <sz val="10"/>
        <rFont val="Arial"/>
        <family val="2"/>
      </rPr>
      <t xml:space="preserve">) </t>
    </r>
  </si>
  <si>
    <t>14-15</t>
  </si>
  <si>
    <t>10.3.34.1.2</t>
  </si>
  <si>
    <t>15-16</t>
  </si>
  <si>
    <t xml:space="preserve">I do not see Timestamp and EDCA parameter set defined in 10.3.10.1.2 as stated.  </t>
  </si>
  <si>
    <t xml:space="preserve">I'm not sure which Timestamp definition we should reference here.  Possibly a modified 10.3.2.2.2, (as suggested in Wells/21.)   </t>
  </si>
  <si>
    <t>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</si>
</sst>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b/>
      <sz val="8"/>
      <name val="Arial"/>
      <family val="2"/>
    </font>
    <font>
      <b/>
      <sz val="8"/>
      <name val="Tahoma"/>
      <family val="0"/>
    </font>
    <font>
      <sz val="8"/>
      <name val="Tahoma"/>
      <family val="0"/>
    </font>
    <font>
      <b/>
      <sz val="10"/>
      <name val="Arial"/>
      <family val="2"/>
    </font>
    <font>
      <sz val="10"/>
      <name val="Tahoma"/>
      <family val="2"/>
    </font>
    <font>
      <sz val="12"/>
      <color indexed="8"/>
      <name val="Arial"/>
      <family val="2"/>
    </font>
    <font>
      <b/>
      <i/>
      <sz val="10"/>
      <name val="Arial"/>
      <family val="2"/>
    </font>
    <font>
      <sz val="6"/>
      <name val="Arial"/>
      <family val="0"/>
    </font>
    <font>
      <b/>
      <sz val="14"/>
      <color indexed="10"/>
      <name val="Arial"/>
      <family val="2"/>
    </font>
    <font>
      <u val="single"/>
      <sz val="10"/>
      <name val="Arial"/>
      <family val="2"/>
    </font>
    <font>
      <b/>
      <u val="single"/>
      <sz val="10"/>
      <name val="Arial"/>
      <family val="2"/>
    </font>
    <font>
      <b/>
      <i/>
      <u val="single"/>
      <sz val="10"/>
      <name val="Arial"/>
      <family val="2"/>
    </font>
  </fonts>
  <fills count="5">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8" fillId="0" borderId="2" xfId="0" applyFont="1" applyBorder="1" applyAlignment="1">
      <alignment vertical="top" wrapText="1"/>
    </xf>
    <xf numFmtId="0" fontId="8" fillId="0" borderId="2" xfId="0" applyFont="1" applyBorder="1" applyAlignment="1">
      <alignment vertical="top"/>
    </xf>
    <xf numFmtId="0" fontId="7" fillId="0" borderId="2" xfId="0" applyFont="1" applyBorder="1" applyAlignment="1">
      <alignment vertical="top" wrapText="1"/>
    </xf>
    <xf numFmtId="0" fontId="7" fillId="0" borderId="2" xfId="0" applyFont="1" applyBorder="1" applyAlignment="1">
      <alignment horizontal="left" vertical="top"/>
    </xf>
    <xf numFmtId="0" fontId="7" fillId="0" borderId="2" xfId="0" applyFont="1" applyBorder="1" applyAlignment="1">
      <alignment vertical="top"/>
    </xf>
    <xf numFmtId="0" fontId="11" fillId="0" borderId="3" xfId="0" applyFont="1" applyBorder="1" applyAlignment="1">
      <alignment horizontal="center"/>
    </xf>
    <xf numFmtId="0" fontId="0" fillId="0" borderId="3" xfId="0" applyBorder="1" applyAlignment="1">
      <alignment/>
    </xf>
    <xf numFmtId="0" fontId="11" fillId="0" borderId="4" xfId="0" applyFont="1" applyBorder="1" applyAlignment="1">
      <alignment horizontal="center" wrapText="1"/>
    </xf>
    <xf numFmtId="0" fontId="11" fillId="0" borderId="5" xfId="0" applyFont="1" applyBorder="1" applyAlignment="1">
      <alignment horizontal="center"/>
    </xf>
    <xf numFmtId="0" fontId="11" fillId="0" borderId="5" xfId="0" applyFont="1" applyBorder="1" applyAlignment="1">
      <alignment/>
    </xf>
    <xf numFmtId="0" fontId="11" fillId="0" borderId="5" xfId="0" applyFont="1" applyBorder="1" applyAlignment="1">
      <alignment wrapText="1"/>
    </xf>
    <xf numFmtId="0" fontId="0" fillId="0" borderId="5" xfId="0" applyBorder="1" applyAlignment="1">
      <alignment/>
    </xf>
    <xf numFmtId="0" fontId="0" fillId="0" borderId="2" xfId="0" applyBorder="1" applyAlignment="1">
      <alignment/>
    </xf>
    <xf numFmtId="0" fontId="0" fillId="0" borderId="2" xfId="0" applyFont="1" applyBorder="1" applyAlignment="1">
      <alignment horizontal="center" wrapText="1"/>
    </xf>
    <xf numFmtId="0" fontId="0" fillId="0" borderId="2" xfId="0" applyFont="1" applyBorder="1" applyAlignment="1">
      <alignment horizontal="center"/>
    </xf>
    <xf numFmtId="0" fontId="0" fillId="0" borderId="2" xfId="0" applyFont="1" applyBorder="1" applyAlignment="1">
      <alignment/>
    </xf>
    <xf numFmtId="0" fontId="0" fillId="0" borderId="2" xfId="0" applyFont="1" applyBorder="1" applyAlignment="1">
      <alignment wrapText="1"/>
    </xf>
    <xf numFmtId="14" fontId="0" fillId="0" borderId="2" xfId="0" applyNumberFormat="1" applyFont="1" applyBorder="1" applyAlignment="1">
      <alignment/>
    </xf>
    <xf numFmtId="0" fontId="0" fillId="0" borderId="2" xfId="0" applyFont="1" applyBorder="1" applyAlignment="1" quotePrefix="1">
      <alignment horizontal="center" wrapText="1"/>
    </xf>
    <xf numFmtId="49" fontId="12" fillId="0" borderId="2"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justify" vertical="top" wrapText="1"/>
      <protection locked="0"/>
    </xf>
    <xf numFmtId="0" fontId="12" fillId="0" borderId="2" xfId="0" applyNumberFormat="1" applyFont="1" applyFill="1" applyBorder="1" applyAlignment="1" applyProtection="1">
      <alignment horizontal="justify" vertical="top" wrapText="1"/>
      <protection locked="0"/>
    </xf>
    <xf numFmtId="164" fontId="13" fillId="0" borderId="2" xfId="0" applyNumberFormat="1" applyFont="1" applyFill="1" applyBorder="1" applyAlignment="1" applyProtection="1">
      <alignment horizontal="center"/>
      <protection locked="0"/>
    </xf>
    <xf numFmtId="164" fontId="13" fillId="0" borderId="2" xfId="0" applyNumberFormat="1" applyFont="1" applyFill="1" applyBorder="1" applyAlignment="1" applyProtection="1">
      <alignment horizontal="center" wrapText="1"/>
      <protection locked="0"/>
    </xf>
    <xf numFmtId="49" fontId="11" fillId="2" borderId="0" xfId="0" applyNumberFormat="1" applyFont="1" applyFill="1" applyAlignment="1">
      <alignment/>
    </xf>
    <xf numFmtId="49" fontId="0" fillId="0" borderId="6" xfId="0" applyNumberFormat="1" applyBorder="1" applyAlignment="1">
      <alignment/>
    </xf>
    <xf numFmtId="0" fontId="0" fillId="0" borderId="0" xfId="19" applyFont="1" applyBorder="1" applyAlignment="1">
      <alignment horizontal="center" wrapText="1"/>
    </xf>
    <xf numFmtId="0" fontId="0" fillId="0" borderId="0" xfId="19" applyFont="1" applyBorder="1" applyAlignment="1">
      <alignment horizontal="center"/>
    </xf>
    <xf numFmtId="0" fontId="0" fillId="0" borderId="0" xfId="19" applyAlignment="1">
      <alignment horizontal="center"/>
    </xf>
    <xf numFmtId="1" fontId="0" fillId="0" borderId="0" xfId="19" applyNumberFormat="1" applyAlignment="1">
      <alignment horizontal="center"/>
    </xf>
    <xf numFmtId="0" fontId="0" fillId="0" borderId="0" xfId="19">
      <alignment/>
    </xf>
    <xf numFmtId="0" fontId="0" fillId="0" borderId="0" xfId="19" applyNumberFormat="1" applyFont="1" applyBorder="1" applyAlignment="1">
      <alignment horizontal="center"/>
    </xf>
    <xf numFmtId="0" fontId="0" fillId="0" borderId="0" xfId="19" applyFont="1" applyAlignment="1">
      <alignment horizontal="center"/>
    </xf>
    <xf numFmtId="9" fontId="0" fillId="0" borderId="0" xfId="19" applyNumberFormat="1" applyAlignment="1">
      <alignment horizontal="center"/>
    </xf>
    <xf numFmtId="0" fontId="0" fillId="0" borderId="0" xfId="19" applyAlignment="1">
      <alignment horizontal="center" wrapText="1"/>
    </xf>
    <xf numFmtId="0" fontId="11" fillId="0" borderId="7" xfId="19" applyFont="1" applyBorder="1" applyAlignment="1">
      <alignment horizontal="left" wrapText="1"/>
    </xf>
    <xf numFmtId="0" fontId="0" fillId="0" borderId="8" xfId="19" applyFont="1" applyBorder="1" applyAlignment="1">
      <alignment horizontal="center"/>
    </xf>
    <xf numFmtId="9" fontId="0" fillId="0" borderId="9" xfId="19" applyNumberFormat="1" applyBorder="1" applyAlignment="1">
      <alignment horizontal="center"/>
    </xf>
    <xf numFmtId="0" fontId="0" fillId="0" borderId="0" xfId="19" applyAlignment="1">
      <alignment horizontal="left" wrapText="1"/>
    </xf>
    <xf numFmtId="0" fontId="0" fillId="0" borderId="0" xfId="19" applyFont="1">
      <alignment/>
    </xf>
    <xf numFmtId="0" fontId="11" fillId="0" borderId="0" xfId="19" applyFont="1" applyAlignment="1">
      <alignment horizontal="left" wrapText="1"/>
    </xf>
    <xf numFmtId="0" fontId="11" fillId="0" borderId="0" xfId="19" applyFont="1" applyAlignment="1">
      <alignment horizontal="center" wrapText="1"/>
    </xf>
    <xf numFmtId="0" fontId="11" fillId="0" borderId="0" xfId="19" applyFont="1" applyAlignment="1">
      <alignment horizontal="center"/>
    </xf>
    <xf numFmtId="0" fontId="11" fillId="0" borderId="0" xfId="19" applyFont="1" applyBorder="1" applyAlignment="1">
      <alignment horizontal="left" wrapText="1"/>
    </xf>
    <xf numFmtId="49" fontId="0" fillId="0" borderId="0" xfId="19" applyNumberFormat="1" applyFont="1" applyAlignment="1">
      <alignment horizontal="center"/>
    </xf>
    <xf numFmtId="49" fontId="11" fillId="0" borderId="10" xfId="19" applyNumberFormat="1" applyFont="1" applyBorder="1" applyAlignment="1">
      <alignment horizontal="center" wrapText="1"/>
    </xf>
    <xf numFmtId="49" fontId="11" fillId="0" borderId="11" xfId="19" applyNumberFormat="1" applyFont="1" applyBorder="1" applyAlignment="1">
      <alignment horizontal="center" wrapText="1"/>
    </xf>
    <xf numFmtId="49" fontId="11" fillId="0" borderId="3" xfId="19" applyNumberFormat="1" applyFont="1" applyBorder="1" applyAlignment="1">
      <alignment horizontal="center" wrapText="1"/>
    </xf>
    <xf numFmtId="1" fontId="11" fillId="0" borderId="3" xfId="19" applyNumberFormat="1" applyFont="1" applyBorder="1" applyAlignment="1">
      <alignment horizontal="center" wrapText="1"/>
    </xf>
    <xf numFmtId="0" fontId="11" fillId="2" borderId="0" xfId="19" applyFont="1" applyFill="1" applyBorder="1" applyAlignment="1">
      <alignment horizontal="left" wrapText="1"/>
    </xf>
    <xf numFmtId="0" fontId="0" fillId="2" borderId="0" xfId="19" applyNumberFormat="1" applyFont="1" applyFill="1" applyBorder="1" applyAlignment="1">
      <alignment horizontal="center"/>
    </xf>
    <xf numFmtId="0" fontId="0" fillId="2" borderId="0" xfId="19" applyFill="1" applyAlignment="1">
      <alignment horizontal="center"/>
    </xf>
    <xf numFmtId="9" fontId="0" fillId="2" borderId="0" xfId="19" applyNumberFormat="1" applyFill="1" applyAlignment="1">
      <alignment horizontal="center"/>
    </xf>
    <xf numFmtId="0" fontId="0" fillId="2" borderId="0" xfId="19" applyFill="1">
      <alignment/>
    </xf>
    <xf numFmtId="0" fontId="0" fillId="2" borderId="0" xfId="19" applyFont="1" applyFill="1" applyAlignment="1">
      <alignment horizontal="center"/>
    </xf>
    <xf numFmtId="1" fontId="0" fillId="2" borderId="0" xfId="19" applyNumberFormat="1" applyFill="1" applyAlignment="1">
      <alignment horizontal="center"/>
    </xf>
    <xf numFmtId="0" fontId="0" fillId="0" borderId="0" xfId="19" applyFont="1" applyAlignment="1">
      <alignment horizontal="center" wrapText="1"/>
    </xf>
    <xf numFmtId="0" fontId="0" fillId="0" borderId="10" xfId="19" applyFont="1" applyBorder="1" applyAlignment="1">
      <alignment horizontal="center" wrapText="1"/>
    </xf>
    <xf numFmtId="0" fontId="0" fillId="0" borderId="3" xfId="19" applyFont="1" applyBorder="1" applyAlignment="1">
      <alignment horizontal="center"/>
    </xf>
    <xf numFmtId="0" fontId="0" fillId="0" borderId="3" xfId="19" applyFont="1" applyBorder="1" applyAlignment="1">
      <alignment horizontal="left" vertical="top"/>
    </xf>
    <xf numFmtId="0" fontId="0" fillId="0" borderId="12" xfId="0" applyBorder="1" applyAlignment="1">
      <alignment/>
    </xf>
    <xf numFmtId="0" fontId="6" fillId="0" borderId="6" xfId="19" applyFont="1" applyBorder="1" applyAlignment="1">
      <alignment horizontal="center" wrapText="1"/>
    </xf>
    <xf numFmtId="0" fontId="0" fillId="2" borderId="0" xfId="19" applyFont="1" applyFill="1" applyAlignment="1">
      <alignment horizontal="center" wrapText="1"/>
    </xf>
    <xf numFmtId="0" fontId="0" fillId="2" borderId="0" xfId="19" applyFont="1" applyFill="1" applyAlignment="1">
      <alignment horizontal="left" vertical="top"/>
    </xf>
    <xf numFmtId="0" fontId="0" fillId="2" borderId="0" xfId="0" applyFill="1" applyAlignment="1">
      <alignment/>
    </xf>
    <xf numFmtId="0" fontId="14" fillId="0" borderId="0" xfId="19" applyFont="1" applyAlignment="1">
      <alignment horizontal="left"/>
    </xf>
    <xf numFmtId="1" fontId="0" fillId="2" borderId="0" xfId="19" applyNumberFormat="1" applyFont="1" applyFill="1" applyAlignment="1">
      <alignment horizontal="center"/>
    </xf>
    <xf numFmtId="1" fontId="0" fillId="2" borderId="13" xfId="19" applyNumberFormat="1" applyFont="1" applyFill="1" applyBorder="1" applyAlignment="1">
      <alignment horizontal="center"/>
    </xf>
    <xf numFmtId="0" fontId="0" fillId="2" borderId="14" xfId="19" applyFill="1" applyBorder="1">
      <alignment/>
    </xf>
    <xf numFmtId="10" fontId="0" fillId="2" borderId="14" xfId="19" applyNumberFormat="1" applyFill="1" applyBorder="1">
      <alignment/>
    </xf>
    <xf numFmtId="0" fontId="0" fillId="2" borderId="15" xfId="19" applyFill="1" applyBorder="1">
      <alignment/>
    </xf>
    <xf numFmtId="1" fontId="0" fillId="2" borderId="16" xfId="19" applyNumberFormat="1" applyFont="1" applyFill="1" applyBorder="1" applyAlignment="1">
      <alignment horizontal="center"/>
    </xf>
    <xf numFmtId="0" fontId="0" fillId="2" borderId="0" xfId="19" applyFill="1" applyBorder="1">
      <alignment/>
    </xf>
    <xf numFmtId="10" fontId="0" fillId="2" borderId="0" xfId="19" applyNumberFormat="1" applyFill="1" applyBorder="1">
      <alignment/>
    </xf>
    <xf numFmtId="10" fontId="0" fillId="2" borderId="17" xfId="19" applyNumberFormat="1" applyFill="1" applyBorder="1">
      <alignment/>
    </xf>
    <xf numFmtId="1" fontId="0" fillId="2" borderId="18" xfId="19" applyNumberFormat="1" applyFont="1" applyFill="1" applyBorder="1" applyAlignment="1">
      <alignment horizontal="center"/>
    </xf>
    <xf numFmtId="0" fontId="0" fillId="2" borderId="19" xfId="19" applyFill="1" applyBorder="1">
      <alignment/>
    </xf>
    <xf numFmtId="10" fontId="0" fillId="2" borderId="19" xfId="19" applyNumberFormat="1" applyFill="1" applyBorder="1">
      <alignment/>
    </xf>
    <xf numFmtId="10" fontId="0" fillId="2" borderId="20" xfId="19" applyNumberFormat="1" applyFill="1" applyBorder="1">
      <alignment/>
    </xf>
    <xf numFmtId="0" fontId="0" fillId="0" borderId="0" xfId="19" applyAlignment="1">
      <alignment horizontal="left" vertical="top"/>
    </xf>
    <xf numFmtId="49" fontId="0" fillId="2" borderId="0" xfId="19" applyNumberFormat="1" applyFont="1" applyFill="1" applyAlignment="1">
      <alignment horizontal="center" wrapText="1"/>
    </xf>
    <xf numFmtId="0" fontId="11" fillId="0" borderId="10" xfId="19" applyFont="1" applyBorder="1" applyAlignment="1">
      <alignment horizontal="center" wrapText="1"/>
    </xf>
    <xf numFmtId="0" fontId="11" fillId="0" borderId="3" xfId="19" applyFont="1" applyBorder="1" applyAlignment="1">
      <alignment horizontal="center"/>
    </xf>
    <xf numFmtId="1" fontId="0" fillId="0" borderId="3" xfId="19" applyNumberFormat="1" applyBorder="1" applyAlignment="1">
      <alignment horizontal="center"/>
    </xf>
    <xf numFmtId="0" fontId="0" fillId="0" borderId="3" xfId="19" applyBorder="1">
      <alignment/>
    </xf>
    <xf numFmtId="0" fontId="0" fillId="2" borderId="0" xfId="0" applyFill="1" applyAlignment="1">
      <alignment horizontal="center" vertical="top"/>
    </xf>
    <xf numFmtId="0" fontId="0" fillId="2" borderId="2" xfId="0" applyFill="1" applyBorder="1" applyAlignment="1">
      <alignment horizontal="left" vertical="top" wrapText="1"/>
    </xf>
    <xf numFmtId="0" fontId="0" fillId="2" borderId="21" xfId="0" applyFill="1" applyBorder="1" applyAlignment="1">
      <alignment horizontal="left" vertical="top" wrapText="1"/>
    </xf>
    <xf numFmtId="0" fontId="11" fillId="0" borderId="10" xfId="0" applyFont="1" applyBorder="1" applyAlignment="1">
      <alignment horizontal="center"/>
    </xf>
    <xf numFmtId="0" fontId="11" fillId="0" borderId="3"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xf>
    <xf numFmtId="0" fontId="8" fillId="0" borderId="2" xfId="0" applyFont="1" applyBorder="1" applyAlignment="1">
      <alignment horizontal="left" vertical="top"/>
    </xf>
    <xf numFmtId="0" fontId="11" fillId="2" borderId="21" xfId="0" applyFont="1" applyFill="1" applyBorder="1" applyAlignment="1">
      <alignment horizontal="left" vertical="top" wrapText="1"/>
    </xf>
    <xf numFmtId="0" fontId="0" fillId="0" borderId="0" xfId="19" applyFont="1" applyBorder="1" applyAlignment="1">
      <alignment horizontal="left" vertical="top"/>
    </xf>
    <xf numFmtId="0" fontId="0" fillId="0" borderId="0" xfId="0" applyBorder="1" applyAlignment="1">
      <alignment/>
    </xf>
    <xf numFmtId="0" fontId="11" fillId="2" borderId="0" xfId="19" applyFont="1" applyFill="1" applyAlignment="1">
      <alignment horizontal="center" wrapText="1"/>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xf>
    <xf numFmtId="0" fontId="7" fillId="0" borderId="2" xfId="0" applyFont="1" applyBorder="1" applyAlignment="1">
      <alignment/>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2" xfId="0" applyFont="1" applyFill="1" applyBorder="1" applyAlignment="1">
      <alignment/>
    </xf>
    <xf numFmtId="0" fontId="0" fillId="3" borderId="21" xfId="0" applyFill="1" applyBorder="1" applyAlignment="1">
      <alignment horizontal="left" indent="1"/>
    </xf>
    <xf numFmtId="0" fontId="0" fillId="3" borderId="21" xfId="0" applyFill="1" applyBorder="1" applyAlignment="1">
      <alignment horizontal="center"/>
    </xf>
    <xf numFmtId="0" fontId="0" fillId="3" borderId="21" xfId="0" applyFont="1" applyFill="1" applyBorder="1" applyAlignment="1">
      <alignment horizontal="center"/>
    </xf>
    <xf numFmtId="0" fontId="0" fillId="3" borderId="21" xfId="0" applyFont="1" applyFill="1" applyBorder="1" applyAlignment="1">
      <alignment/>
    </xf>
    <xf numFmtId="0" fontId="7" fillId="0" borderId="21" xfId="0" applyFont="1" applyBorder="1" applyAlignment="1">
      <alignment/>
    </xf>
    <xf numFmtId="0" fontId="11" fillId="0" borderId="22" xfId="0" applyFont="1" applyFill="1" applyBorder="1" applyAlignment="1">
      <alignment/>
    </xf>
    <xf numFmtId="0" fontId="11" fillId="0" borderId="23" xfId="0" applyFont="1" applyFill="1" applyBorder="1" applyAlignment="1">
      <alignment horizontal="center"/>
    </xf>
    <xf numFmtId="0" fontId="11" fillId="0" borderId="23" xfId="0" applyFont="1" applyFill="1" applyBorder="1" applyAlignment="1">
      <alignment horizontal="center" wrapText="1"/>
    </xf>
    <xf numFmtId="0" fontId="15" fillId="0" borderId="2" xfId="0" applyFont="1" applyBorder="1" applyAlignment="1">
      <alignment/>
    </xf>
    <xf numFmtId="0" fontId="15" fillId="0" borderId="21" xfId="0" applyFont="1" applyBorder="1" applyAlignment="1">
      <alignment/>
    </xf>
    <xf numFmtId="0" fontId="0" fillId="0" borderId="21" xfId="0" applyBorder="1" applyAlignment="1">
      <alignment/>
    </xf>
    <xf numFmtId="0" fontId="15" fillId="0" borderId="23" xfId="0" applyFont="1" applyBorder="1" applyAlignment="1">
      <alignment/>
    </xf>
    <xf numFmtId="0" fontId="0" fillId="0" borderId="23" xfId="0" applyBorder="1" applyAlignment="1">
      <alignment/>
    </xf>
    <xf numFmtId="0" fontId="11" fillId="0" borderId="17" xfId="0" applyFont="1" applyFill="1" applyBorder="1" applyAlignment="1">
      <alignment/>
    </xf>
    <xf numFmtId="0" fontId="11" fillId="0" borderId="24" xfId="0" applyFont="1" applyFill="1" applyBorder="1" applyAlignment="1">
      <alignment horizontal="center"/>
    </xf>
    <xf numFmtId="0" fontId="11" fillId="0" borderId="24" xfId="0" applyFont="1" applyFill="1" applyBorder="1" applyAlignment="1">
      <alignment horizontal="center" wrapText="1"/>
    </xf>
    <xf numFmtId="0" fontId="15" fillId="0" borderId="24" xfId="0" applyFont="1" applyBorder="1" applyAlignment="1">
      <alignment/>
    </xf>
    <xf numFmtId="0" fontId="0" fillId="0" borderId="24" xfId="0" applyBorder="1" applyAlignment="1">
      <alignment/>
    </xf>
    <xf numFmtId="0" fontId="1" fillId="0" borderId="0" xfId="0" applyFont="1" applyFill="1" applyAlignment="1">
      <alignment/>
    </xf>
    <xf numFmtId="0" fontId="16" fillId="2" borderId="17" xfId="0" applyFon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Normal_11-04-0246-01-000e-letter-ballot-67-comments" xfId="19"/>
    <cellStyle name="Percent" xfId="20"/>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28575</xdr:rowOff>
    </xdr:from>
    <xdr:to>
      <xdr:col>6</xdr:col>
      <xdr:colOff>447675</xdr:colOff>
      <xdr:row>24</xdr:row>
      <xdr:rowOff>152400</xdr:rowOff>
    </xdr:to>
    <xdr:sp>
      <xdr:nvSpPr>
        <xdr:cNvPr id="1" name="TextBox 1"/>
        <xdr:cNvSpPr txBox="1">
          <a:spLocks noChangeArrowheads="1"/>
        </xdr:cNvSpPr>
      </xdr:nvSpPr>
      <xdr:spPr>
        <a:xfrm>
          <a:off x="752475" y="3028950"/>
          <a:ext cx="349567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comments submitted for LB #80.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fisher\My%20Documents\A_aWKF_Docs_06\a_IEEE80211_Gen\TGr\11-06-1284-20-000r-lb79-11r-d1-0-comment-resolu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wfisher\My%20Documents\A_aWKF_Docs_06\a_IEEE80211_Gen\TGk\11-05-1049-39-000k-11k-lb78-comment-resolution-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Comment Stats"/>
      <sheetName val="Technical Issues"/>
      <sheetName val="References"/>
    </sheetNames>
    <sheetDataSet>
      <sheetData sheetId="1">
        <row r="4">
          <cell r="P4">
            <v>8</v>
          </cell>
          <cell r="S4" t="str">
            <v>General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Master"/>
      <sheetName val="OverView"/>
      <sheetName val="Revisions"/>
      <sheetName val="References"/>
    </sheetNames>
    <sheetDataSet>
      <sheetData sheetId="1">
        <row r="1">
          <cell r="J1" t="str">
            <v>Resolution</v>
          </cell>
          <cell r="M1" t="str">
            <v>Editor
Status </v>
          </cell>
          <cell r="P1" t="str">
            <v>Category</v>
          </cell>
        </row>
        <row r="2">
          <cell r="P2" t="str">
            <v>Clause 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2">
      <selection activeCell="E5" sqref="E5"/>
    </sheetView>
  </sheetViews>
  <sheetFormatPr defaultColWidth="9.140625" defaultRowHeight="12.75"/>
  <cols>
    <col min="1" max="1" width="11.28125" style="2" customWidth="1"/>
    <col min="2" max="16384" width="9.140625" style="2" customWidth="1"/>
  </cols>
  <sheetData>
    <row r="1" ht="18.75">
      <c r="B1" s="1" t="s">
        <v>369</v>
      </c>
    </row>
    <row r="2" ht="18.75">
      <c r="B2" s="1" t="s">
        <v>367</v>
      </c>
    </row>
    <row r="3" spans="1:2" ht="18.75">
      <c r="A3" s="2" t="s">
        <v>374</v>
      </c>
      <c r="B3" s="141" t="s">
        <v>46</v>
      </c>
    </row>
    <row r="4" spans="1:6" ht="18.75">
      <c r="A4" s="2" t="s">
        <v>368</v>
      </c>
      <c r="B4" s="8" t="s">
        <v>377</v>
      </c>
      <c r="F4" s="8"/>
    </row>
    <row r="5" spans="1:2" ht="15.75">
      <c r="A5" s="2" t="s">
        <v>373</v>
      </c>
      <c r="B5" s="9" t="s">
        <v>378</v>
      </c>
    </row>
    <row r="6" s="3" customFormat="1" ht="16.5" thickBot="1"/>
    <row r="7" spans="1:2" s="4" customFormat="1" ht="18.75">
      <c r="A7" s="4" t="s">
        <v>371</v>
      </c>
      <c r="B7" s="10" t="s">
        <v>379</v>
      </c>
    </row>
    <row r="8" spans="1:2" ht="15.75">
      <c r="A8" s="2" t="s">
        <v>376</v>
      </c>
      <c r="B8" s="7" t="s">
        <v>47</v>
      </c>
    </row>
    <row r="9" spans="1:9" ht="15.75">
      <c r="A9" s="2" t="s">
        <v>372</v>
      </c>
      <c r="B9" s="9" t="s">
        <v>380</v>
      </c>
      <c r="C9" s="9"/>
      <c r="D9" s="9"/>
      <c r="E9" s="9"/>
      <c r="F9" s="9"/>
      <c r="G9" s="9"/>
      <c r="H9" s="9"/>
      <c r="I9" s="9"/>
    </row>
    <row r="10" spans="2:9" ht="15.75">
      <c r="B10" s="9" t="s">
        <v>381</v>
      </c>
      <c r="C10" s="9"/>
      <c r="D10" s="9"/>
      <c r="E10" s="9"/>
      <c r="F10" s="9"/>
      <c r="G10" s="9"/>
      <c r="H10" s="9"/>
      <c r="I10" s="9"/>
    </row>
    <row r="11" spans="2:9" ht="15.75">
      <c r="B11" s="9" t="s">
        <v>382</v>
      </c>
      <c r="C11" s="9"/>
      <c r="D11" s="9"/>
      <c r="E11" s="9"/>
      <c r="F11" s="9"/>
      <c r="G11" s="9"/>
      <c r="H11" s="9"/>
      <c r="I11" s="9"/>
    </row>
    <row r="12" spans="2:9" ht="15.75">
      <c r="B12" s="9" t="s">
        <v>383</v>
      </c>
      <c r="C12" s="9"/>
      <c r="D12" s="9"/>
      <c r="E12" s="9"/>
      <c r="F12" s="9"/>
      <c r="G12" s="9"/>
      <c r="H12" s="9"/>
      <c r="I12" s="9"/>
    </row>
    <row r="13" spans="2:9" ht="15.75">
      <c r="B13" s="9" t="s">
        <v>384</v>
      </c>
      <c r="C13" s="9"/>
      <c r="D13" s="9"/>
      <c r="E13" s="9"/>
      <c r="F13" s="9"/>
      <c r="G13" s="9"/>
      <c r="H13" s="9"/>
      <c r="I13" s="9"/>
    </row>
    <row r="14" spans="2:9" ht="15.75">
      <c r="B14" s="9" t="s">
        <v>385</v>
      </c>
      <c r="C14" s="9"/>
      <c r="D14" s="9"/>
      <c r="E14" s="9"/>
      <c r="F14" s="9"/>
      <c r="G14" s="9"/>
      <c r="H14" s="9"/>
      <c r="I14" s="9"/>
    </row>
    <row r="15" ht="15.75">
      <c r="A15" s="2" t="s">
        <v>370</v>
      </c>
    </row>
    <row r="27" spans="1:5" ht="15.75" customHeight="1">
      <c r="A27" s="6"/>
      <c r="B27" s="144"/>
      <c r="C27" s="144"/>
      <c r="D27" s="144"/>
      <c r="E27" s="144"/>
    </row>
    <row r="28" spans="1:5" ht="15.75" customHeight="1">
      <c r="A28" s="4"/>
      <c r="B28" s="5"/>
      <c r="C28" s="5"/>
      <c r="D28" s="5"/>
      <c r="E28" s="5"/>
    </row>
    <row r="29" spans="1:5" ht="15.75" customHeight="1">
      <c r="A29" s="4"/>
      <c r="B29" s="143"/>
      <c r="C29" s="143"/>
      <c r="D29" s="143"/>
      <c r="E29" s="143"/>
    </row>
    <row r="30" spans="1:5" ht="15.75" customHeight="1">
      <c r="A30" s="4"/>
      <c r="B30" s="5"/>
      <c r="C30" s="5"/>
      <c r="D30" s="5"/>
      <c r="E30" s="5"/>
    </row>
    <row r="31" spans="1:5" ht="15.75" customHeight="1">
      <c r="A31" s="4"/>
      <c r="B31" s="143"/>
      <c r="C31" s="143"/>
      <c r="D31" s="143"/>
      <c r="E31" s="143"/>
    </row>
    <row r="32" spans="2:5" ht="15.75" customHeight="1">
      <c r="B32" s="143"/>
      <c r="C32" s="143"/>
      <c r="D32" s="143"/>
      <c r="E32" s="1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170"/>
  <sheetViews>
    <sheetView zoomScale="90" zoomScaleNormal="90" workbookViewId="0" topLeftCell="A1">
      <selection activeCell="B2" sqref="B2"/>
    </sheetView>
  </sheetViews>
  <sheetFormatPr defaultColWidth="9.140625" defaultRowHeight="12.75"/>
  <cols>
    <col min="1" max="1" width="3.28125" style="17" customWidth="1"/>
    <col min="2" max="2" width="9.57421875" style="17" customWidth="1"/>
    <col min="3" max="3" width="10.00390625" style="16" customWidth="1"/>
    <col min="4" max="5" width="3.28125" style="17" customWidth="1"/>
    <col min="6" max="6" width="3.57421875" style="17" customWidth="1"/>
    <col min="7" max="7" width="4.140625" style="17" customWidth="1"/>
    <col min="8" max="8" width="35.7109375" style="17" customWidth="1"/>
    <col min="9" max="9" width="31.57421875" style="17" customWidth="1"/>
    <col min="10" max="10" width="9.7109375" style="17" customWidth="1"/>
    <col min="11" max="11" width="18.8515625" style="17" customWidth="1"/>
    <col min="12" max="12" width="5.28125" style="17" customWidth="1"/>
    <col min="13" max="15" width="8.28125" style="17" customWidth="1"/>
    <col min="16" max="16" width="18.7109375" style="17" customWidth="1"/>
    <col min="17" max="17" width="9.57421875" style="17" customWidth="1"/>
    <col min="18" max="18" width="9.8515625" style="17" customWidth="1"/>
    <col min="19" max="19" width="5.00390625" style="17" customWidth="1"/>
    <col min="20" max="20" width="9.421875" style="17" customWidth="1"/>
    <col min="21" max="16384" width="27.00390625" style="17" customWidth="1"/>
  </cols>
  <sheetData>
    <row r="1" spans="1:20" ht="36" customHeight="1">
      <c r="A1" s="14" t="s">
        <v>191</v>
      </c>
      <c r="B1" s="14" t="s">
        <v>386</v>
      </c>
      <c r="C1" s="109" t="s">
        <v>387</v>
      </c>
      <c r="D1" s="14" t="s">
        <v>388</v>
      </c>
      <c r="E1" s="14" t="s">
        <v>389</v>
      </c>
      <c r="F1" s="13" t="s">
        <v>390</v>
      </c>
      <c r="G1" s="13" t="s">
        <v>391</v>
      </c>
      <c r="H1" s="14" t="s">
        <v>392</v>
      </c>
      <c r="I1" s="14" t="s">
        <v>393</v>
      </c>
      <c r="J1" s="13" t="s">
        <v>394</v>
      </c>
      <c r="K1" s="13" t="s">
        <v>395</v>
      </c>
      <c r="L1" s="13" t="s">
        <v>396</v>
      </c>
      <c r="M1" s="13" t="s">
        <v>397</v>
      </c>
      <c r="N1" s="13" t="s">
        <v>398</v>
      </c>
      <c r="O1" s="13" t="s">
        <v>399</v>
      </c>
      <c r="P1" s="13" t="s">
        <v>400</v>
      </c>
      <c r="Q1" s="13" t="s">
        <v>401</v>
      </c>
      <c r="R1" s="13" t="s">
        <v>402</v>
      </c>
      <c r="S1" s="13" t="s">
        <v>403</v>
      </c>
      <c r="T1" s="13" t="s">
        <v>404</v>
      </c>
    </row>
    <row r="2" spans="1:20" ht="140.25">
      <c r="A2" s="15">
        <v>2</v>
      </c>
      <c r="B2" s="25" t="s">
        <v>111</v>
      </c>
      <c r="C2" s="33">
        <v>3.199</v>
      </c>
      <c r="D2" s="33">
        <v>2</v>
      </c>
      <c r="E2" s="33">
        <v>28</v>
      </c>
      <c r="F2" s="34" t="s">
        <v>410</v>
      </c>
      <c r="G2" s="34" t="s">
        <v>412</v>
      </c>
      <c r="H2" s="35" t="s">
        <v>205</v>
      </c>
      <c r="I2" s="35" t="s">
        <v>206</v>
      </c>
      <c r="J2" s="15"/>
      <c r="K2" s="15"/>
      <c r="L2" s="15"/>
      <c r="M2" s="15"/>
      <c r="N2" s="15"/>
      <c r="O2" s="15"/>
      <c r="P2" s="15"/>
      <c r="Q2" s="15"/>
      <c r="R2" s="15"/>
      <c r="S2" s="15"/>
      <c r="T2" s="15"/>
    </row>
    <row r="3" spans="1:9" ht="38.25">
      <c r="A3" s="17">
        <v>3</v>
      </c>
      <c r="B3" s="25" t="s">
        <v>111</v>
      </c>
      <c r="C3" s="32" t="s">
        <v>207</v>
      </c>
      <c r="D3" s="33">
        <v>6</v>
      </c>
      <c r="E3" s="32" t="s">
        <v>208</v>
      </c>
      <c r="F3" s="34" t="s">
        <v>410</v>
      </c>
      <c r="G3" s="34" t="s">
        <v>412</v>
      </c>
      <c r="H3" s="35" t="s">
        <v>209</v>
      </c>
      <c r="I3" s="35" t="s">
        <v>210</v>
      </c>
    </row>
    <row r="4" spans="1:9" ht="38.25">
      <c r="A4" s="17">
        <v>4</v>
      </c>
      <c r="B4" s="25" t="s">
        <v>111</v>
      </c>
      <c r="C4" s="32" t="s">
        <v>211</v>
      </c>
      <c r="D4" s="33">
        <v>6</v>
      </c>
      <c r="E4" s="33">
        <v>19</v>
      </c>
      <c r="F4" s="34" t="s">
        <v>406</v>
      </c>
      <c r="G4" s="34" t="s">
        <v>407</v>
      </c>
      <c r="H4" s="35" t="s">
        <v>212</v>
      </c>
      <c r="I4" s="35" t="s">
        <v>213</v>
      </c>
    </row>
    <row r="5" spans="1:9" ht="63.75">
      <c r="A5" s="15">
        <v>5</v>
      </c>
      <c r="B5" s="25" t="s">
        <v>112</v>
      </c>
      <c r="C5" s="33">
        <v>3</v>
      </c>
      <c r="D5" s="33">
        <v>2</v>
      </c>
      <c r="E5" s="33">
        <v>18</v>
      </c>
      <c r="F5" s="34" t="s">
        <v>406</v>
      </c>
      <c r="G5" s="34" t="s">
        <v>407</v>
      </c>
      <c r="H5" s="35" t="s">
        <v>214</v>
      </c>
      <c r="I5" s="35" t="s">
        <v>215</v>
      </c>
    </row>
    <row r="6" spans="1:9" ht="51">
      <c r="A6" s="15">
        <v>6</v>
      </c>
      <c r="B6" s="25" t="s">
        <v>112</v>
      </c>
      <c r="C6" s="32" t="s">
        <v>216</v>
      </c>
      <c r="D6" s="33">
        <v>10</v>
      </c>
      <c r="E6" s="33">
        <v>16</v>
      </c>
      <c r="F6" s="34" t="s">
        <v>410</v>
      </c>
      <c r="G6" s="34" t="s">
        <v>412</v>
      </c>
      <c r="H6" s="35" t="s">
        <v>217</v>
      </c>
      <c r="I6" s="35" t="s">
        <v>218</v>
      </c>
    </row>
    <row r="7" spans="1:9" ht="38.25">
      <c r="A7" s="17">
        <v>7</v>
      </c>
      <c r="B7" s="25" t="s">
        <v>112</v>
      </c>
      <c r="C7" s="33">
        <v>9</v>
      </c>
      <c r="D7" s="33">
        <v>11</v>
      </c>
      <c r="E7" s="33">
        <v>1</v>
      </c>
      <c r="F7" s="34" t="s">
        <v>406</v>
      </c>
      <c r="G7" s="34" t="s">
        <v>407</v>
      </c>
      <c r="H7" s="35" t="s">
        <v>219</v>
      </c>
      <c r="I7" s="35" t="s">
        <v>220</v>
      </c>
    </row>
    <row r="8" spans="1:9" ht="38.25">
      <c r="A8" s="17">
        <v>8</v>
      </c>
      <c r="B8" s="25" t="s">
        <v>112</v>
      </c>
      <c r="C8" s="33">
        <v>9.15</v>
      </c>
      <c r="D8" s="33">
        <v>11</v>
      </c>
      <c r="E8" s="33">
        <v>7</v>
      </c>
      <c r="F8" s="34" t="s">
        <v>410</v>
      </c>
      <c r="G8" s="34" t="s">
        <v>412</v>
      </c>
      <c r="H8" s="35" t="s">
        <v>221</v>
      </c>
      <c r="I8" s="35" t="s">
        <v>222</v>
      </c>
    </row>
    <row r="9" spans="1:9" ht="38.25">
      <c r="A9" s="15">
        <v>9</v>
      </c>
      <c r="B9" s="25" t="s">
        <v>112</v>
      </c>
      <c r="C9" s="33">
        <v>11</v>
      </c>
      <c r="D9" s="33">
        <v>16</v>
      </c>
      <c r="E9" s="33">
        <v>17</v>
      </c>
      <c r="F9" s="34" t="s">
        <v>406</v>
      </c>
      <c r="G9" s="34" t="s">
        <v>407</v>
      </c>
      <c r="H9" s="35" t="s">
        <v>219</v>
      </c>
      <c r="I9" s="35" t="s">
        <v>220</v>
      </c>
    </row>
    <row r="10" spans="1:9" ht="38.25">
      <c r="A10" s="15">
        <v>10</v>
      </c>
      <c r="B10" s="25" t="s">
        <v>113</v>
      </c>
      <c r="C10" s="32" t="s">
        <v>223</v>
      </c>
      <c r="D10" s="33">
        <v>22</v>
      </c>
      <c r="E10" s="33">
        <v>2</v>
      </c>
      <c r="F10" s="34" t="s">
        <v>410</v>
      </c>
      <c r="G10" s="34" t="s">
        <v>356</v>
      </c>
      <c r="H10" s="35" t="s">
        <v>224</v>
      </c>
      <c r="I10" s="35" t="s">
        <v>225</v>
      </c>
    </row>
    <row r="11" spans="1:9" ht="38.25">
      <c r="A11" s="17">
        <v>11</v>
      </c>
      <c r="B11" s="25" t="s">
        <v>113</v>
      </c>
      <c r="C11" s="33">
        <v>20.1</v>
      </c>
      <c r="D11" s="33">
        <v>19</v>
      </c>
      <c r="E11" s="33">
        <v>24</v>
      </c>
      <c r="F11" s="34" t="s">
        <v>410</v>
      </c>
      <c r="G11" s="34" t="s">
        <v>357</v>
      </c>
      <c r="H11" s="35" t="s">
        <v>226</v>
      </c>
      <c r="I11" s="35"/>
    </row>
    <row r="12" spans="1:9" ht="63.75">
      <c r="A12" s="17">
        <v>12</v>
      </c>
      <c r="B12" s="25" t="s">
        <v>113</v>
      </c>
      <c r="C12" s="32" t="s">
        <v>227</v>
      </c>
      <c r="D12" s="33">
        <v>33</v>
      </c>
      <c r="E12" s="33">
        <v>11</v>
      </c>
      <c r="F12" s="34" t="s">
        <v>410</v>
      </c>
      <c r="G12" s="34" t="s">
        <v>356</v>
      </c>
      <c r="H12" s="35" t="s">
        <v>228</v>
      </c>
      <c r="I12" s="35" t="s">
        <v>229</v>
      </c>
    </row>
    <row r="13" spans="1:9" ht="76.5">
      <c r="A13" s="15">
        <v>13</v>
      </c>
      <c r="B13" s="25" t="s">
        <v>113</v>
      </c>
      <c r="C13" s="32" t="s">
        <v>230</v>
      </c>
      <c r="D13" s="33">
        <v>33</v>
      </c>
      <c r="E13" s="33">
        <v>19</v>
      </c>
      <c r="F13" s="34" t="s">
        <v>410</v>
      </c>
      <c r="G13" s="34" t="s">
        <v>356</v>
      </c>
      <c r="H13" s="35" t="s">
        <v>231</v>
      </c>
      <c r="I13" s="35" t="s">
        <v>232</v>
      </c>
    </row>
    <row r="14" spans="1:9" ht="51">
      <c r="A14" s="15">
        <v>14</v>
      </c>
      <c r="B14" s="25" t="s">
        <v>113</v>
      </c>
      <c r="C14" s="32" t="s">
        <v>233</v>
      </c>
      <c r="D14" s="33">
        <v>34</v>
      </c>
      <c r="E14" s="33">
        <v>15</v>
      </c>
      <c r="F14" s="34" t="s">
        <v>410</v>
      </c>
      <c r="G14" s="34" t="s">
        <v>356</v>
      </c>
      <c r="H14" s="35" t="s">
        <v>234</v>
      </c>
      <c r="I14" s="35" t="s">
        <v>235</v>
      </c>
    </row>
    <row r="15" spans="1:9" ht="51">
      <c r="A15" s="17">
        <v>15</v>
      </c>
      <c r="B15" s="25" t="s">
        <v>113</v>
      </c>
      <c r="C15" s="32" t="s">
        <v>233</v>
      </c>
      <c r="D15" s="33">
        <v>34</v>
      </c>
      <c r="E15" s="33">
        <v>15</v>
      </c>
      <c r="F15" s="34" t="s">
        <v>410</v>
      </c>
      <c r="G15" s="34" t="s">
        <v>356</v>
      </c>
      <c r="H15" s="35" t="s">
        <v>236</v>
      </c>
      <c r="I15" s="35" t="s">
        <v>235</v>
      </c>
    </row>
    <row r="16" spans="1:9" ht="38.25">
      <c r="A16" s="17">
        <v>16</v>
      </c>
      <c r="B16" s="25" t="s">
        <v>113</v>
      </c>
      <c r="C16" s="32" t="s">
        <v>233</v>
      </c>
      <c r="D16" s="33">
        <v>34</v>
      </c>
      <c r="E16" s="33">
        <v>15</v>
      </c>
      <c r="F16" s="34" t="s">
        <v>410</v>
      </c>
      <c r="G16" s="34" t="s">
        <v>356</v>
      </c>
      <c r="H16" s="35" t="s">
        <v>237</v>
      </c>
      <c r="I16" s="35" t="s">
        <v>235</v>
      </c>
    </row>
    <row r="17" spans="1:9" ht="25.5">
      <c r="A17" s="15">
        <v>17</v>
      </c>
      <c r="B17" s="25" t="s">
        <v>113</v>
      </c>
      <c r="C17" s="32" t="s">
        <v>238</v>
      </c>
      <c r="D17" s="33">
        <v>50</v>
      </c>
      <c r="E17" s="33">
        <v>27</v>
      </c>
      <c r="F17" s="34" t="s">
        <v>406</v>
      </c>
      <c r="G17" s="34" t="s">
        <v>357</v>
      </c>
      <c r="H17" s="35" t="s">
        <v>239</v>
      </c>
      <c r="I17" s="35" t="s">
        <v>240</v>
      </c>
    </row>
    <row r="18" spans="1:9" ht="25.5">
      <c r="A18" s="15">
        <v>18</v>
      </c>
      <c r="B18" s="25" t="s">
        <v>113</v>
      </c>
      <c r="C18" s="32" t="s">
        <v>238</v>
      </c>
      <c r="D18" s="33">
        <v>50</v>
      </c>
      <c r="E18" s="33">
        <v>27</v>
      </c>
      <c r="F18" s="34" t="s">
        <v>410</v>
      </c>
      <c r="G18" s="34" t="s">
        <v>356</v>
      </c>
      <c r="H18" s="35" t="s">
        <v>241</v>
      </c>
      <c r="I18" s="35" t="s">
        <v>242</v>
      </c>
    </row>
    <row r="19" spans="1:9" ht="76.5">
      <c r="A19" s="17">
        <v>19</v>
      </c>
      <c r="B19" s="25" t="s">
        <v>113</v>
      </c>
      <c r="C19" s="32" t="s">
        <v>243</v>
      </c>
      <c r="D19" s="33">
        <v>53</v>
      </c>
      <c r="E19" s="33">
        <v>21</v>
      </c>
      <c r="F19" s="34" t="s">
        <v>406</v>
      </c>
      <c r="G19" s="34" t="s">
        <v>357</v>
      </c>
      <c r="H19" s="35" t="s">
        <v>244</v>
      </c>
      <c r="I19" s="35" t="s">
        <v>245</v>
      </c>
    </row>
    <row r="20" spans="1:9" ht="51">
      <c r="A20" s="17">
        <v>20</v>
      </c>
      <c r="B20" s="25" t="s">
        <v>113</v>
      </c>
      <c r="C20" s="32" t="s">
        <v>243</v>
      </c>
      <c r="D20" s="33">
        <v>53</v>
      </c>
      <c r="E20" s="33">
        <v>21</v>
      </c>
      <c r="F20" s="34" t="s">
        <v>406</v>
      </c>
      <c r="G20" s="34" t="s">
        <v>357</v>
      </c>
      <c r="H20" s="35" t="s">
        <v>246</v>
      </c>
      <c r="I20" s="35" t="s">
        <v>247</v>
      </c>
    </row>
    <row r="21" spans="1:9" ht="38.25">
      <c r="A21" s="15">
        <v>21</v>
      </c>
      <c r="B21" s="25" t="s">
        <v>113</v>
      </c>
      <c r="C21" s="32" t="s">
        <v>243</v>
      </c>
      <c r="D21" s="33">
        <v>53</v>
      </c>
      <c r="E21" s="33">
        <v>22</v>
      </c>
      <c r="F21" s="34" t="s">
        <v>410</v>
      </c>
      <c r="G21" s="34" t="s">
        <v>356</v>
      </c>
      <c r="H21" s="35" t="s">
        <v>248</v>
      </c>
      <c r="I21" s="35" t="s">
        <v>249</v>
      </c>
    </row>
    <row r="22" spans="1:9" ht="25.5">
      <c r="A22" s="15">
        <v>22</v>
      </c>
      <c r="B22" s="25" t="s">
        <v>113</v>
      </c>
      <c r="C22" s="32" t="s">
        <v>250</v>
      </c>
      <c r="D22" s="33">
        <v>54</v>
      </c>
      <c r="E22" s="33">
        <v>6</v>
      </c>
      <c r="F22" s="34" t="s">
        <v>406</v>
      </c>
      <c r="G22" s="34" t="s">
        <v>357</v>
      </c>
      <c r="H22" s="35" t="s">
        <v>251</v>
      </c>
      <c r="I22" s="35" t="s">
        <v>252</v>
      </c>
    </row>
    <row r="23" spans="1:9" ht="89.25">
      <c r="A23" s="17">
        <v>23</v>
      </c>
      <c r="B23" s="25" t="s">
        <v>114</v>
      </c>
      <c r="C23" s="33">
        <v>9.15</v>
      </c>
      <c r="D23" s="33">
        <v>11</v>
      </c>
      <c r="E23" s="33">
        <v>13</v>
      </c>
      <c r="F23" s="34" t="s">
        <v>406</v>
      </c>
      <c r="G23" s="34" t="s">
        <v>407</v>
      </c>
      <c r="H23" s="35" t="s">
        <v>253</v>
      </c>
      <c r="I23" s="35" t="s">
        <v>254</v>
      </c>
    </row>
    <row r="24" spans="1:9" ht="140.25">
      <c r="A24" s="17">
        <v>24</v>
      </c>
      <c r="B24" s="25" t="s">
        <v>416</v>
      </c>
      <c r="C24" s="32" t="s">
        <v>255</v>
      </c>
      <c r="D24" s="33">
        <v>3</v>
      </c>
      <c r="E24" s="32"/>
      <c r="F24" s="34" t="s">
        <v>410</v>
      </c>
      <c r="G24" s="34" t="s">
        <v>412</v>
      </c>
      <c r="H24" s="35" t="s">
        <v>256</v>
      </c>
      <c r="I24" s="35" t="s">
        <v>257</v>
      </c>
    </row>
    <row r="25" spans="1:9" ht="51">
      <c r="A25" s="15">
        <v>25</v>
      </c>
      <c r="B25" s="25" t="s">
        <v>413</v>
      </c>
      <c r="C25" s="32" t="s">
        <v>366</v>
      </c>
      <c r="D25" s="33">
        <v>40</v>
      </c>
      <c r="E25" s="33">
        <v>1</v>
      </c>
      <c r="F25" s="34" t="s">
        <v>410</v>
      </c>
      <c r="G25" s="34" t="s">
        <v>412</v>
      </c>
      <c r="H25" s="35" t="s">
        <v>258</v>
      </c>
      <c r="I25" s="35" t="s">
        <v>259</v>
      </c>
    </row>
    <row r="26" spans="1:9" ht="409.5">
      <c r="A26" s="15">
        <v>26</v>
      </c>
      <c r="B26" s="37" t="s">
        <v>115</v>
      </c>
      <c r="C26" s="32"/>
      <c r="D26" s="32"/>
      <c r="E26" s="32"/>
      <c r="F26" s="34" t="s">
        <v>410</v>
      </c>
      <c r="G26" s="34" t="s">
        <v>412</v>
      </c>
      <c r="H26" s="35" t="s">
        <v>260</v>
      </c>
      <c r="I26" s="35" t="s">
        <v>261</v>
      </c>
    </row>
    <row r="27" spans="1:9" ht="51">
      <c r="A27" s="15">
        <v>27</v>
      </c>
      <c r="B27" s="37" t="s">
        <v>116</v>
      </c>
      <c r="C27" s="32" t="s">
        <v>360</v>
      </c>
      <c r="D27" s="33">
        <v>7</v>
      </c>
      <c r="E27" s="33">
        <v>8</v>
      </c>
      <c r="F27" s="34" t="s">
        <v>410</v>
      </c>
      <c r="G27" s="34" t="s">
        <v>412</v>
      </c>
      <c r="H27" s="35" t="s">
        <v>262</v>
      </c>
      <c r="I27" s="35" t="s">
        <v>263</v>
      </c>
    </row>
    <row r="28" spans="1:9" ht="25.5">
      <c r="A28" s="17">
        <v>28</v>
      </c>
      <c r="B28" s="37" t="s">
        <v>116</v>
      </c>
      <c r="C28" s="32" t="s">
        <v>362</v>
      </c>
      <c r="D28" s="33">
        <v>7</v>
      </c>
      <c r="E28" s="33">
        <v>17</v>
      </c>
      <c r="F28" s="34" t="s">
        <v>410</v>
      </c>
      <c r="G28" s="34" t="s">
        <v>356</v>
      </c>
      <c r="H28" s="35" t="s">
        <v>264</v>
      </c>
      <c r="I28" s="35" t="s">
        <v>265</v>
      </c>
    </row>
    <row r="29" spans="1:9" ht="63.75">
      <c r="A29" s="17">
        <v>29</v>
      </c>
      <c r="B29" s="37" t="s">
        <v>116</v>
      </c>
      <c r="C29" s="32" t="s">
        <v>223</v>
      </c>
      <c r="D29" s="33">
        <v>21</v>
      </c>
      <c r="E29" s="33">
        <v>20</v>
      </c>
      <c r="F29" s="34" t="s">
        <v>410</v>
      </c>
      <c r="G29" s="34" t="s">
        <v>356</v>
      </c>
      <c r="H29" s="35" t="s">
        <v>266</v>
      </c>
      <c r="I29" s="35" t="s">
        <v>267</v>
      </c>
    </row>
    <row r="30" spans="1:9" ht="25.5">
      <c r="A30" s="15">
        <v>30</v>
      </c>
      <c r="B30" s="37" t="s">
        <v>116</v>
      </c>
      <c r="C30" s="32" t="s">
        <v>411</v>
      </c>
      <c r="D30" s="33">
        <v>9</v>
      </c>
      <c r="E30" s="33">
        <v>7</v>
      </c>
      <c r="F30" s="34" t="s">
        <v>410</v>
      </c>
      <c r="G30" s="34" t="s">
        <v>356</v>
      </c>
      <c r="H30" s="35" t="s">
        <v>268</v>
      </c>
      <c r="I30" s="35" t="s">
        <v>267</v>
      </c>
    </row>
    <row r="31" spans="1:9" ht="25.5">
      <c r="A31" s="15">
        <v>31</v>
      </c>
      <c r="B31" s="37" t="s">
        <v>116</v>
      </c>
      <c r="C31" s="32" t="s">
        <v>415</v>
      </c>
      <c r="D31" s="33">
        <v>47</v>
      </c>
      <c r="E31" s="33">
        <v>7</v>
      </c>
      <c r="F31" s="34" t="s">
        <v>410</v>
      </c>
      <c r="G31" s="34" t="s">
        <v>357</v>
      </c>
      <c r="H31" s="35" t="s">
        <v>269</v>
      </c>
      <c r="I31" s="35" t="s">
        <v>270</v>
      </c>
    </row>
    <row r="32" spans="1:9" ht="15">
      <c r="A32" s="17">
        <v>32</v>
      </c>
      <c r="B32" s="37" t="s">
        <v>116</v>
      </c>
      <c r="C32" s="32" t="s">
        <v>415</v>
      </c>
      <c r="D32" s="33">
        <v>47</v>
      </c>
      <c r="E32" s="33">
        <v>11</v>
      </c>
      <c r="F32" s="34" t="s">
        <v>406</v>
      </c>
      <c r="G32" s="34" t="s">
        <v>357</v>
      </c>
      <c r="H32" s="35" t="s">
        <v>271</v>
      </c>
      <c r="I32" s="35" t="s">
        <v>270</v>
      </c>
    </row>
    <row r="33" spans="1:9" ht="25.5">
      <c r="A33" s="17">
        <v>33</v>
      </c>
      <c r="B33" s="37" t="s">
        <v>116</v>
      </c>
      <c r="C33" s="32" t="s">
        <v>272</v>
      </c>
      <c r="D33" s="33">
        <v>58</v>
      </c>
      <c r="E33" s="33">
        <v>9</v>
      </c>
      <c r="F33" s="34" t="s">
        <v>410</v>
      </c>
      <c r="G33" s="34" t="s">
        <v>356</v>
      </c>
      <c r="H33" s="35" t="s">
        <v>273</v>
      </c>
      <c r="I33" s="35" t="s">
        <v>274</v>
      </c>
    </row>
    <row r="34" spans="1:9" ht="15">
      <c r="A34" s="15">
        <v>34</v>
      </c>
      <c r="B34" s="37" t="s">
        <v>116</v>
      </c>
      <c r="C34" s="32" t="s">
        <v>275</v>
      </c>
      <c r="D34" s="33">
        <v>53</v>
      </c>
      <c r="E34" s="33">
        <v>15</v>
      </c>
      <c r="F34" s="34" t="s">
        <v>410</v>
      </c>
      <c r="G34" s="34" t="s">
        <v>356</v>
      </c>
      <c r="H34" s="35" t="s">
        <v>276</v>
      </c>
      <c r="I34" s="35" t="s">
        <v>277</v>
      </c>
    </row>
    <row r="35" spans="1:9" ht="38.25">
      <c r="A35" s="15">
        <v>35</v>
      </c>
      <c r="B35" s="37" t="s">
        <v>116</v>
      </c>
      <c r="C35" s="32" t="s">
        <v>278</v>
      </c>
      <c r="D35" s="33">
        <v>17</v>
      </c>
      <c r="E35" s="33">
        <v>5</v>
      </c>
      <c r="F35" s="34" t="s">
        <v>410</v>
      </c>
      <c r="G35" s="34" t="s">
        <v>356</v>
      </c>
      <c r="H35" s="35" t="s">
        <v>279</v>
      </c>
      <c r="I35" s="35" t="s">
        <v>267</v>
      </c>
    </row>
    <row r="36" spans="1:9" ht="51">
      <c r="A36" s="17">
        <v>36</v>
      </c>
      <c r="B36" s="37" t="s">
        <v>117</v>
      </c>
      <c r="C36" s="32" t="s">
        <v>280</v>
      </c>
      <c r="D36" s="33">
        <v>3</v>
      </c>
      <c r="E36" s="33">
        <v>24</v>
      </c>
      <c r="F36" s="34" t="s">
        <v>410</v>
      </c>
      <c r="G36" s="34" t="s">
        <v>412</v>
      </c>
      <c r="H36" s="35" t="s">
        <v>281</v>
      </c>
      <c r="I36" s="35" t="s">
        <v>282</v>
      </c>
    </row>
    <row r="37" spans="1:9" ht="51">
      <c r="A37" s="17">
        <v>37</v>
      </c>
      <c r="B37" s="37" t="s">
        <v>117</v>
      </c>
      <c r="C37" s="32" t="s">
        <v>280</v>
      </c>
      <c r="D37" s="33">
        <v>3</v>
      </c>
      <c r="E37" s="33">
        <v>34</v>
      </c>
      <c r="F37" s="34" t="s">
        <v>406</v>
      </c>
      <c r="G37" s="34" t="s">
        <v>412</v>
      </c>
      <c r="H37" s="35" t="s">
        <v>283</v>
      </c>
      <c r="I37" s="35" t="s">
        <v>284</v>
      </c>
    </row>
    <row r="38" spans="1:9" ht="25.5">
      <c r="A38" s="15">
        <v>38</v>
      </c>
      <c r="B38" s="37" t="s">
        <v>117</v>
      </c>
      <c r="C38" s="32" t="s">
        <v>280</v>
      </c>
      <c r="D38" s="33">
        <v>3</v>
      </c>
      <c r="E38" s="33">
        <v>24</v>
      </c>
      <c r="F38" s="34" t="s">
        <v>410</v>
      </c>
      <c r="G38" s="34" t="s">
        <v>412</v>
      </c>
      <c r="H38" s="35" t="s">
        <v>285</v>
      </c>
      <c r="I38" s="35" t="s">
        <v>286</v>
      </c>
    </row>
    <row r="39" spans="1:9" ht="38.25">
      <c r="A39" s="15">
        <v>39</v>
      </c>
      <c r="B39" s="37" t="s">
        <v>117</v>
      </c>
      <c r="C39" s="32" t="s">
        <v>207</v>
      </c>
      <c r="D39" s="33">
        <v>6</v>
      </c>
      <c r="E39" s="33">
        <v>22</v>
      </c>
      <c r="F39" s="34" t="s">
        <v>410</v>
      </c>
      <c r="G39" s="34" t="s">
        <v>412</v>
      </c>
      <c r="H39" s="35" t="s">
        <v>287</v>
      </c>
      <c r="I39" s="35" t="s">
        <v>288</v>
      </c>
    </row>
    <row r="40" spans="1:9" ht="63.75">
      <c r="A40" s="17">
        <v>40</v>
      </c>
      <c r="B40" s="37" t="s">
        <v>117</v>
      </c>
      <c r="C40" s="32" t="s">
        <v>255</v>
      </c>
      <c r="D40" s="33">
        <v>3</v>
      </c>
      <c r="E40" s="33">
        <v>38</v>
      </c>
      <c r="F40" s="34" t="s">
        <v>410</v>
      </c>
      <c r="G40" s="34" t="s">
        <v>412</v>
      </c>
      <c r="H40" s="35" t="s">
        <v>289</v>
      </c>
      <c r="I40" s="35" t="s">
        <v>290</v>
      </c>
    </row>
    <row r="41" spans="1:9" ht="114.75">
      <c r="A41" s="17">
        <v>41</v>
      </c>
      <c r="B41" s="37" t="s">
        <v>361</v>
      </c>
      <c r="C41" s="32" t="s">
        <v>255</v>
      </c>
      <c r="D41" s="33">
        <v>3</v>
      </c>
      <c r="E41" s="32" t="s">
        <v>355</v>
      </c>
      <c r="F41" s="34" t="s">
        <v>410</v>
      </c>
      <c r="G41" s="34" t="s">
        <v>412</v>
      </c>
      <c r="H41" s="35" t="s">
        <v>291</v>
      </c>
      <c r="I41" s="35" t="s">
        <v>292</v>
      </c>
    </row>
    <row r="42" spans="1:9" ht="38.25">
      <c r="A42" s="15">
        <v>42</v>
      </c>
      <c r="B42" s="37" t="s">
        <v>361</v>
      </c>
      <c r="C42" s="32" t="s">
        <v>411</v>
      </c>
      <c r="D42" s="33">
        <v>9</v>
      </c>
      <c r="E42" s="32" t="s">
        <v>364</v>
      </c>
      <c r="F42" s="34" t="s">
        <v>410</v>
      </c>
      <c r="G42" s="34" t="s">
        <v>412</v>
      </c>
      <c r="H42" s="35" t="s">
        <v>293</v>
      </c>
      <c r="I42" s="35" t="s">
        <v>294</v>
      </c>
    </row>
    <row r="43" spans="1:9" ht="51">
      <c r="A43" s="15">
        <v>43</v>
      </c>
      <c r="B43" s="37" t="s">
        <v>361</v>
      </c>
      <c r="C43" s="32" t="s">
        <v>295</v>
      </c>
      <c r="D43" s="33">
        <v>24</v>
      </c>
      <c r="E43" s="32" t="s">
        <v>296</v>
      </c>
      <c r="F43" s="34" t="s">
        <v>410</v>
      </c>
      <c r="G43" s="34" t="s">
        <v>412</v>
      </c>
      <c r="H43" s="35" t="s">
        <v>297</v>
      </c>
      <c r="I43" s="35" t="s">
        <v>298</v>
      </c>
    </row>
    <row r="44" spans="1:9" ht="63.75">
      <c r="A44" s="17">
        <v>44</v>
      </c>
      <c r="B44" s="37" t="s">
        <v>365</v>
      </c>
      <c r="C44" s="32" t="s">
        <v>295</v>
      </c>
      <c r="D44" s="33">
        <v>24</v>
      </c>
      <c r="E44" s="33">
        <v>19</v>
      </c>
      <c r="F44" s="34" t="s">
        <v>410</v>
      </c>
      <c r="G44" s="34" t="s">
        <v>412</v>
      </c>
      <c r="H44" s="35" t="s">
        <v>299</v>
      </c>
      <c r="I44" s="35" t="s">
        <v>300</v>
      </c>
    </row>
    <row r="45" spans="1:9" ht="38.25">
      <c r="A45" s="17">
        <v>45</v>
      </c>
      <c r="B45" s="37" t="s">
        <v>365</v>
      </c>
      <c r="C45" s="32" t="s">
        <v>406</v>
      </c>
      <c r="D45" s="32"/>
      <c r="E45" s="32"/>
      <c r="F45" s="34" t="s">
        <v>410</v>
      </c>
      <c r="G45" s="34" t="s">
        <v>407</v>
      </c>
      <c r="H45" s="35" t="s">
        <v>301</v>
      </c>
      <c r="I45" s="35" t="s">
        <v>302</v>
      </c>
    </row>
    <row r="46" spans="1:9" ht="51">
      <c r="A46" s="15">
        <v>46</v>
      </c>
      <c r="B46" s="37" t="s">
        <v>118</v>
      </c>
      <c r="C46" s="33">
        <v>11.16</v>
      </c>
      <c r="D46" s="33">
        <v>16</v>
      </c>
      <c r="E46" s="33">
        <v>22</v>
      </c>
      <c r="F46" s="34" t="s">
        <v>410</v>
      </c>
      <c r="G46" s="34" t="s">
        <v>412</v>
      </c>
      <c r="H46" s="35" t="s">
        <v>303</v>
      </c>
      <c r="I46" s="35" t="s">
        <v>304</v>
      </c>
    </row>
    <row r="47" spans="1:9" ht="51">
      <c r="A47" s="15">
        <v>47</v>
      </c>
      <c r="B47" s="37" t="s">
        <v>118</v>
      </c>
      <c r="C47" s="32" t="s">
        <v>305</v>
      </c>
      <c r="D47" s="33">
        <v>19</v>
      </c>
      <c r="E47" s="33">
        <v>38</v>
      </c>
      <c r="F47" s="34" t="s">
        <v>410</v>
      </c>
      <c r="G47" s="34" t="s">
        <v>412</v>
      </c>
      <c r="H47" s="35" t="s">
        <v>303</v>
      </c>
      <c r="I47" s="35" t="s">
        <v>304</v>
      </c>
    </row>
    <row r="48" spans="1:9" ht="25.5">
      <c r="A48" s="17">
        <v>48</v>
      </c>
      <c r="B48" s="37" t="s">
        <v>119</v>
      </c>
      <c r="C48" s="32" t="s">
        <v>411</v>
      </c>
      <c r="D48" s="33">
        <v>9</v>
      </c>
      <c r="E48" s="33">
        <v>7</v>
      </c>
      <c r="F48" s="34" t="s">
        <v>410</v>
      </c>
      <c r="G48" s="34" t="s">
        <v>412</v>
      </c>
      <c r="H48" s="35" t="s">
        <v>306</v>
      </c>
      <c r="I48" s="35" t="s">
        <v>307</v>
      </c>
    </row>
    <row r="49" spans="1:9" ht="25.5">
      <c r="A49" s="17">
        <v>49</v>
      </c>
      <c r="B49" s="37" t="s">
        <v>119</v>
      </c>
      <c r="C49" s="32" t="s">
        <v>308</v>
      </c>
      <c r="D49" s="33">
        <v>53</v>
      </c>
      <c r="E49" s="33">
        <v>15</v>
      </c>
      <c r="F49" s="34" t="s">
        <v>406</v>
      </c>
      <c r="G49" s="34" t="s">
        <v>407</v>
      </c>
      <c r="H49" s="35" t="s">
        <v>309</v>
      </c>
      <c r="I49" s="35" t="s">
        <v>310</v>
      </c>
    </row>
    <row r="50" spans="1:9" ht="51">
      <c r="A50" s="15">
        <v>50</v>
      </c>
      <c r="B50" s="38" t="s">
        <v>120</v>
      </c>
      <c r="C50" s="32" t="s">
        <v>280</v>
      </c>
      <c r="D50" s="33">
        <v>3</v>
      </c>
      <c r="E50" s="33">
        <v>24</v>
      </c>
      <c r="F50" s="34" t="s">
        <v>410</v>
      </c>
      <c r="G50" s="34" t="s">
        <v>412</v>
      </c>
      <c r="H50" s="35" t="s">
        <v>311</v>
      </c>
      <c r="I50" s="35" t="s">
        <v>312</v>
      </c>
    </row>
    <row r="51" spans="1:9" ht="38.25">
      <c r="A51" s="15">
        <v>51</v>
      </c>
      <c r="B51" s="38" t="s">
        <v>120</v>
      </c>
      <c r="C51" s="32" t="s">
        <v>207</v>
      </c>
      <c r="D51" s="33">
        <v>6</v>
      </c>
      <c r="E51" s="33">
        <v>19</v>
      </c>
      <c r="F51" s="34" t="s">
        <v>410</v>
      </c>
      <c r="G51" s="34" t="s">
        <v>412</v>
      </c>
      <c r="H51" s="35" t="s">
        <v>313</v>
      </c>
      <c r="I51" s="35" t="s">
        <v>314</v>
      </c>
    </row>
    <row r="52" spans="1:9" ht="38.25">
      <c r="A52" s="15">
        <v>52</v>
      </c>
      <c r="B52" s="38" t="s">
        <v>120</v>
      </c>
      <c r="C52" s="32" t="s">
        <v>207</v>
      </c>
      <c r="D52" s="33">
        <v>6</v>
      </c>
      <c r="E52" s="33">
        <v>23</v>
      </c>
      <c r="F52" s="34" t="s">
        <v>410</v>
      </c>
      <c r="G52" s="34" t="s">
        <v>412</v>
      </c>
      <c r="H52" s="35" t="s">
        <v>315</v>
      </c>
      <c r="I52" s="35" t="s">
        <v>417</v>
      </c>
    </row>
    <row r="53" spans="1:9" ht="38.25">
      <c r="A53" s="17">
        <v>53</v>
      </c>
      <c r="B53" s="38" t="s">
        <v>120</v>
      </c>
      <c r="C53" s="32" t="s">
        <v>316</v>
      </c>
      <c r="D53" s="33">
        <v>8</v>
      </c>
      <c r="E53" s="33">
        <v>8</v>
      </c>
      <c r="F53" s="34" t="s">
        <v>410</v>
      </c>
      <c r="G53" s="34" t="s">
        <v>412</v>
      </c>
      <c r="H53" s="35" t="s">
        <v>317</v>
      </c>
      <c r="I53" s="35" t="s">
        <v>417</v>
      </c>
    </row>
    <row r="54" spans="1:9" ht="51">
      <c r="A54" s="17">
        <v>54</v>
      </c>
      <c r="B54" s="38" t="s">
        <v>120</v>
      </c>
      <c r="C54" s="33">
        <v>9.15</v>
      </c>
      <c r="D54" s="33">
        <v>11</v>
      </c>
      <c r="E54" s="33">
        <v>14</v>
      </c>
      <c r="F54" s="34" t="s">
        <v>410</v>
      </c>
      <c r="G54" s="34" t="s">
        <v>356</v>
      </c>
      <c r="H54" s="35" t="s">
        <v>318</v>
      </c>
      <c r="I54" s="35" t="s">
        <v>319</v>
      </c>
    </row>
    <row r="55" spans="1:9" ht="38.25">
      <c r="A55" s="15">
        <v>55</v>
      </c>
      <c r="B55" s="38" t="s">
        <v>121</v>
      </c>
      <c r="C55" s="32" t="s">
        <v>320</v>
      </c>
      <c r="D55" s="33">
        <v>21</v>
      </c>
      <c r="E55" s="33">
        <v>12</v>
      </c>
      <c r="F55" s="34" t="s">
        <v>410</v>
      </c>
      <c r="G55" s="34" t="s">
        <v>407</v>
      </c>
      <c r="H55" s="35" t="s">
        <v>321</v>
      </c>
      <c r="I55" s="35" t="s">
        <v>322</v>
      </c>
    </row>
    <row r="56" spans="1:9" ht="38.25">
      <c r="A56" s="15">
        <v>56</v>
      </c>
      <c r="B56" s="38" t="s">
        <v>121</v>
      </c>
      <c r="C56" s="32" t="s">
        <v>230</v>
      </c>
      <c r="D56" s="33">
        <v>33</v>
      </c>
      <c r="E56" s="33">
        <v>18</v>
      </c>
      <c r="F56" s="34" t="s">
        <v>406</v>
      </c>
      <c r="G56" s="34" t="s">
        <v>407</v>
      </c>
      <c r="H56" s="35" t="s">
        <v>323</v>
      </c>
      <c r="I56" s="35" t="s">
        <v>324</v>
      </c>
    </row>
    <row r="57" spans="1:9" ht="30">
      <c r="A57" s="17">
        <v>57</v>
      </c>
      <c r="B57" s="38" t="s">
        <v>121</v>
      </c>
      <c r="C57" s="32" t="s">
        <v>325</v>
      </c>
      <c r="D57" s="33">
        <v>40</v>
      </c>
      <c r="E57" s="33">
        <v>4</v>
      </c>
      <c r="F57" s="34" t="s">
        <v>406</v>
      </c>
      <c r="G57" s="34" t="s">
        <v>407</v>
      </c>
      <c r="H57" s="35" t="s">
        <v>326</v>
      </c>
      <c r="I57" s="35" t="s">
        <v>327</v>
      </c>
    </row>
    <row r="58" spans="1:9" ht="76.5">
      <c r="A58" s="17">
        <v>58</v>
      </c>
      <c r="B58" s="37" t="s">
        <v>122</v>
      </c>
      <c r="C58" s="32" t="s">
        <v>414</v>
      </c>
      <c r="D58" s="33">
        <v>8</v>
      </c>
      <c r="E58" s="33">
        <v>8</v>
      </c>
      <c r="F58" s="34" t="s">
        <v>406</v>
      </c>
      <c r="G58" s="34" t="s">
        <v>407</v>
      </c>
      <c r="H58" s="35" t="s">
        <v>328</v>
      </c>
      <c r="I58" s="35" t="s">
        <v>329</v>
      </c>
    </row>
    <row r="59" spans="1:9" ht="25.5">
      <c r="A59" s="15">
        <v>59</v>
      </c>
      <c r="B59" s="37" t="s">
        <v>122</v>
      </c>
      <c r="C59" s="32" t="s">
        <v>411</v>
      </c>
      <c r="D59" s="33">
        <v>9</v>
      </c>
      <c r="E59" s="33">
        <v>2</v>
      </c>
      <c r="F59" s="34" t="s">
        <v>406</v>
      </c>
      <c r="G59" s="34" t="s">
        <v>407</v>
      </c>
      <c r="H59" s="35" t="s">
        <v>328</v>
      </c>
      <c r="I59" s="35" t="s">
        <v>330</v>
      </c>
    </row>
    <row r="60" spans="1:9" ht="63.75">
      <c r="A60" s="15">
        <v>60</v>
      </c>
      <c r="B60" s="37" t="s">
        <v>122</v>
      </c>
      <c r="C60" s="32" t="s">
        <v>411</v>
      </c>
      <c r="D60" s="33">
        <v>9</v>
      </c>
      <c r="E60" s="33">
        <v>7</v>
      </c>
      <c r="F60" s="34" t="s">
        <v>410</v>
      </c>
      <c r="G60" s="34" t="s">
        <v>412</v>
      </c>
      <c r="H60" s="35" t="s">
        <v>331</v>
      </c>
      <c r="I60" s="35" t="s">
        <v>332</v>
      </c>
    </row>
    <row r="61" spans="1:9" ht="25.5">
      <c r="A61" s="17">
        <v>61</v>
      </c>
      <c r="B61" s="37" t="s">
        <v>122</v>
      </c>
      <c r="C61" s="32" t="s">
        <v>415</v>
      </c>
      <c r="D61" s="33">
        <v>47</v>
      </c>
      <c r="E61" s="33">
        <v>11</v>
      </c>
      <c r="F61" s="34" t="s">
        <v>406</v>
      </c>
      <c r="G61" s="34" t="s">
        <v>407</v>
      </c>
      <c r="H61" s="35" t="s">
        <v>333</v>
      </c>
      <c r="I61" s="35" t="s">
        <v>334</v>
      </c>
    </row>
    <row r="62" spans="1:9" ht="25.5">
      <c r="A62" s="17">
        <v>62</v>
      </c>
      <c r="B62" s="37" t="s">
        <v>122</v>
      </c>
      <c r="C62" s="32" t="s">
        <v>335</v>
      </c>
      <c r="D62" s="33">
        <v>50</v>
      </c>
      <c r="E62" s="33">
        <v>11</v>
      </c>
      <c r="F62" s="34" t="s">
        <v>406</v>
      </c>
      <c r="G62" s="34" t="s">
        <v>407</v>
      </c>
      <c r="H62" s="35" t="s">
        <v>336</v>
      </c>
      <c r="I62" s="35" t="s">
        <v>337</v>
      </c>
    </row>
    <row r="63" spans="1:9" ht="25.5">
      <c r="A63" s="15">
        <v>63</v>
      </c>
      <c r="B63" s="37" t="s">
        <v>122</v>
      </c>
      <c r="C63" s="32" t="s">
        <v>308</v>
      </c>
      <c r="D63" s="33">
        <v>53</v>
      </c>
      <c r="E63" s="32" t="s">
        <v>363</v>
      </c>
      <c r="F63" s="34" t="s">
        <v>410</v>
      </c>
      <c r="G63" s="34" t="s">
        <v>412</v>
      </c>
      <c r="H63" s="35" t="s">
        <v>338</v>
      </c>
      <c r="I63" s="35" t="s">
        <v>339</v>
      </c>
    </row>
    <row r="64" spans="1:9" ht="165.75">
      <c r="A64" s="15">
        <v>64</v>
      </c>
      <c r="B64" s="37" t="s">
        <v>122</v>
      </c>
      <c r="C64" s="32" t="s">
        <v>243</v>
      </c>
      <c r="D64" s="33">
        <v>53</v>
      </c>
      <c r="E64" s="32" t="s">
        <v>340</v>
      </c>
      <c r="F64" s="34" t="s">
        <v>406</v>
      </c>
      <c r="G64" s="34" t="s">
        <v>407</v>
      </c>
      <c r="H64" s="35" t="s">
        <v>341</v>
      </c>
      <c r="I64" s="35" t="s">
        <v>342</v>
      </c>
    </row>
    <row r="65" spans="1:9" ht="114.75">
      <c r="A65" s="17">
        <v>65</v>
      </c>
      <c r="B65" s="38" t="s">
        <v>123</v>
      </c>
      <c r="C65" s="32"/>
      <c r="D65" s="32"/>
      <c r="E65" s="32"/>
      <c r="F65" s="34" t="s">
        <v>410</v>
      </c>
      <c r="G65" s="34" t="s">
        <v>407</v>
      </c>
      <c r="H65" s="35" t="s">
        <v>343</v>
      </c>
      <c r="I65" s="35" t="s">
        <v>344</v>
      </c>
    </row>
    <row r="66" spans="1:9" ht="38.25">
      <c r="A66" s="17">
        <v>66</v>
      </c>
      <c r="B66" s="38" t="s">
        <v>123</v>
      </c>
      <c r="C66" s="32"/>
      <c r="D66" s="32"/>
      <c r="E66" s="32"/>
      <c r="F66" s="34" t="s">
        <v>410</v>
      </c>
      <c r="G66" s="34" t="s">
        <v>407</v>
      </c>
      <c r="H66" s="35" t="s">
        <v>345</v>
      </c>
      <c r="I66" s="35" t="s">
        <v>346</v>
      </c>
    </row>
    <row r="67" spans="1:9" ht="25.5">
      <c r="A67" s="15">
        <v>67</v>
      </c>
      <c r="B67" s="37" t="s">
        <v>359</v>
      </c>
      <c r="C67" s="33">
        <v>3.197</v>
      </c>
      <c r="D67" s="33">
        <v>2</v>
      </c>
      <c r="E67" s="33">
        <v>21</v>
      </c>
      <c r="F67" s="34" t="s">
        <v>347</v>
      </c>
      <c r="G67" s="34" t="s">
        <v>357</v>
      </c>
      <c r="H67" s="35" t="s">
        <v>348</v>
      </c>
      <c r="I67" s="35" t="s">
        <v>349</v>
      </c>
    </row>
    <row r="68" spans="1:9" ht="25.5">
      <c r="A68" s="15">
        <v>68</v>
      </c>
      <c r="B68" s="37" t="s">
        <v>359</v>
      </c>
      <c r="C68" s="33">
        <v>3.198</v>
      </c>
      <c r="D68" s="33">
        <v>2</v>
      </c>
      <c r="E68" s="33">
        <v>25</v>
      </c>
      <c r="F68" s="34" t="s">
        <v>410</v>
      </c>
      <c r="G68" s="34" t="s">
        <v>357</v>
      </c>
      <c r="H68" s="35" t="s">
        <v>350</v>
      </c>
      <c r="I68" s="35" t="s">
        <v>351</v>
      </c>
    </row>
    <row r="69" spans="1:9" ht="15">
      <c r="A69" s="17">
        <v>69</v>
      </c>
      <c r="B69" s="37" t="s">
        <v>359</v>
      </c>
      <c r="C69" s="33">
        <v>3.196</v>
      </c>
      <c r="D69" s="33">
        <v>2</v>
      </c>
      <c r="E69" s="33">
        <v>18</v>
      </c>
      <c r="F69" s="34" t="s">
        <v>410</v>
      </c>
      <c r="G69" s="34" t="s">
        <v>357</v>
      </c>
      <c r="H69" s="35" t="s">
        <v>352</v>
      </c>
      <c r="I69" s="35"/>
    </row>
    <row r="70" spans="1:9" ht="25.5">
      <c r="A70" s="17">
        <v>70</v>
      </c>
      <c r="B70" s="37" t="s">
        <v>359</v>
      </c>
      <c r="C70" s="33">
        <v>4</v>
      </c>
      <c r="D70" s="33">
        <v>2</v>
      </c>
      <c r="E70" s="33">
        <v>49</v>
      </c>
      <c r="F70" s="34" t="s">
        <v>410</v>
      </c>
      <c r="G70" s="34" t="s">
        <v>357</v>
      </c>
      <c r="H70" s="35" t="s">
        <v>353</v>
      </c>
      <c r="I70" s="35" t="s">
        <v>354</v>
      </c>
    </row>
    <row r="71" spans="1:9" ht="25.5">
      <c r="A71" s="15">
        <v>71</v>
      </c>
      <c r="B71" s="37" t="s">
        <v>359</v>
      </c>
      <c r="C71" s="32" t="s">
        <v>280</v>
      </c>
      <c r="D71" s="33">
        <v>3</v>
      </c>
      <c r="E71" s="33">
        <v>15</v>
      </c>
      <c r="F71" s="34" t="s">
        <v>347</v>
      </c>
      <c r="G71" s="34" t="s">
        <v>357</v>
      </c>
      <c r="H71" s="35" t="s">
        <v>48</v>
      </c>
      <c r="I71" s="35"/>
    </row>
    <row r="72" spans="1:9" ht="114.75">
      <c r="A72" s="15">
        <v>72</v>
      </c>
      <c r="B72" s="37" t="s">
        <v>359</v>
      </c>
      <c r="C72" s="32" t="s">
        <v>280</v>
      </c>
      <c r="D72" s="33">
        <v>3</v>
      </c>
      <c r="E72" s="33">
        <v>19</v>
      </c>
      <c r="F72" s="34" t="s">
        <v>347</v>
      </c>
      <c r="G72" s="34" t="s">
        <v>357</v>
      </c>
      <c r="H72" s="35" t="s">
        <v>49</v>
      </c>
      <c r="I72" s="35" t="s">
        <v>50</v>
      </c>
    </row>
    <row r="73" spans="1:9" ht="15">
      <c r="A73" s="17">
        <v>73</v>
      </c>
      <c r="B73" s="37" t="s">
        <v>359</v>
      </c>
      <c r="C73" s="32" t="s">
        <v>280</v>
      </c>
      <c r="D73" s="33">
        <v>3</v>
      </c>
      <c r="E73" s="33">
        <v>24</v>
      </c>
      <c r="F73" s="34" t="s">
        <v>347</v>
      </c>
      <c r="G73" s="34" t="s">
        <v>357</v>
      </c>
      <c r="H73" s="35" t="s">
        <v>51</v>
      </c>
      <c r="I73" s="35" t="s">
        <v>52</v>
      </c>
    </row>
    <row r="74" spans="1:9" ht="15">
      <c r="A74" s="17">
        <v>74</v>
      </c>
      <c r="B74" s="37" t="s">
        <v>359</v>
      </c>
      <c r="C74" s="32" t="s">
        <v>255</v>
      </c>
      <c r="D74" s="33">
        <v>3</v>
      </c>
      <c r="E74" s="33">
        <v>33</v>
      </c>
      <c r="F74" s="34" t="s">
        <v>347</v>
      </c>
      <c r="G74" s="34" t="s">
        <v>357</v>
      </c>
      <c r="H74" s="35" t="s">
        <v>53</v>
      </c>
      <c r="I74" s="35" t="s">
        <v>54</v>
      </c>
    </row>
    <row r="75" spans="1:9" ht="15">
      <c r="A75" s="15">
        <v>75</v>
      </c>
      <c r="B75" s="37" t="s">
        <v>359</v>
      </c>
      <c r="C75" s="32" t="s">
        <v>207</v>
      </c>
      <c r="D75" s="33">
        <v>6</v>
      </c>
      <c r="E75" s="33">
        <v>28</v>
      </c>
      <c r="F75" s="34" t="s">
        <v>347</v>
      </c>
      <c r="G75" s="34" t="s">
        <v>357</v>
      </c>
      <c r="H75" s="35" t="s">
        <v>55</v>
      </c>
      <c r="I75" s="35" t="s">
        <v>56</v>
      </c>
    </row>
    <row r="76" spans="1:9" ht="15">
      <c r="A76" s="15">
        <v>76</v>
      </c>
      <c r="B76" s="37" t="s">
        <v>359</v>
      </c>
      <c r="C76" s="32" t="s">
        <v>207</v>
      </c>
      <c r="D76" s="33">
        <v>6</v>
      </c>
      <c r="E76" s="33">
        <v>19</v>
      </c>
      <c r="F76" s="34" t="s">
        <v>347</v>
      </c>
      <c r="G76" s="34" t="s">
        <v>357</v>
      </c>
      <c r="H76" s="35" t="s">
        <v>57</v>
      </c>
      <c r="I76" s="35" t="s">
        <v>58</v>
      </c>
    </row>
    <row r="77" spans="1:9" ht="25.5">
      <c r="A77" s="15">
        <v>77</v>
      </c>
      <c r="B77" s="37" t="s">
        <v>359</v>
      </c>
      <c r="C77" s="32" t="s">
        <v>414</v>
      </c>
      <c r="D77" s="33">
        <v>8</v>
      </c>
      <c r="E77" s="33">
        <v>10</v>
      </c>
      <c r="F77" s="34" t="s">
        <v>410</v>
      </c>
      <c r="G77" s="34" t="s">
        <v>357</v>
      </c>
      <c r="H77" s="35" t="s">
        <v>59</v>
      </c>
      <c r="I77" s="35"/>
    </row>
    <row r="78" spans="1:9" ht="25.5">
      <c r="A78" s="17">
        <v>78</v>
      </c>
      <c r="B78" s="37" t="s">
        <v>359</v>
      </c>
      <c r="C78" s="32" t="s">
        <v>411</v>
      </c>
      <c r="D78" s="33">
        <v>9</v>
      </c>
      <c r="E78" s="33">
        <v>4</v>
      </c>
      <c r="F78" s="34" t="s">
        <v>358</v>
      </c>
      <c r="G78" s="34" t="s">
        <v>357</v>
      </c>
      <c r="H78" s="35" t="s">
        <v>60</v>
      </c>
      <c r="I78" s="35" t="s">
        <v>61</v>
      </c>
    </row>
    <row r="79" spans="1:9" ht="15">
      <c r="A79" s="17">
        <v>79</v>
      </c>
      <c r="B79" s="37" t="s">
        <v>359</v>
      </c>
      <c r="C79" s="32" t="s">
        <v>216</v>
      </c>
      <c r="D79" s="33">
        <v>10</v>
      </c>
      <c r="E79" s="33">
        <v>3</v>
      </c>
      <c r="F79" s="34" t="s">
        <v>410</v>
      </c>
      <c r="G79" s="34" t="s">
        <v>357</v>
      </c>
      <c r="H79" s="35" t="s">
        <v>62</v>
      </c>
      <c r="I79" s="35" t="s">
        <v>63</v>
      </c>
    </row>
    <row r="80" spans="1:9" ht="38.25">
      <c r="A80" s="15">
        <v>80</v>
      </c>
      <c r="B80" s="37" t="s">
        <v>359</v>
      </c>
      <c r="C80" s="32" t="s">
        <v>278</v>
      </c>
      <c r="D80" s="33">
        <v>17</v>
      </c>
      <c r="E80" s="33">
        <v>6</v>
      </c>
      <c r="F80" s="34" t="s">
        <v>358</v>
      </c>
      <c r="G80" s="34" t="s">
        <v>357</v>
      </c>
      <c r="H80" s="35" t="s">
        <v>64</v>
      </c>
      <c r="I80" s="35" t="s">
        <v>65</v>
      </c>
    </row>
    <row r="81" spans="1:9" ht="15">
      <c r="A81" s="15">
        <v>81</v>
      </c>
      <c r="B81" s="37" t="s">
        <v>359</v>
      </c>
      <c r="C81" s="32" t="s">
        <v>66</v>
      </c>
      <c r="D81" s="33">
        <v>17</v>
      </c>
      <c r="E81" s="33">
        <v>15</v>
      </c>
      <c r="F81" s="34" t="s">
        <v>347</v>
      </c>
      <c r="G81" s="34" t="s">
        <v>357</v>
      </c>
      <c r="H81" s="35" t="s">
        <v>67</v>
      </c>
      <c r="I81" s="35" t="s">
        <v>68</v>
      </c>
    </row>
    <row r="82" spans="1:9" ht="51">
      <c r="A82" s="17">
        <v>82</v>
      </c>
      <c r="B82" s="37" t="s">
        <v>359</v>
      </c>
      <c r="C82" s="32" t="s">
        <v>69</v>
      </c>
      <c r="D82" s="33">
        <v>18</v>
      </c>
      <c r="E82" s="33">
        <v>10</v>
      </c>
      <c r="F82" s="34" t="s">
        <v>358</v>
      </c>
      <c r="G82" s="34" t="s">
        <v>357</v>
      </c>
      <c r="H82" s="35" t="s">
        <v>70</v>
      </c>
      <c r="I82" s="35" t="s">
        <v>71</v>
      </c>
    </row>
    <row r="83" spans="1:9" ht="25.5">
      <c r="A83" s="17">
        <v>83</v>
      </c>
      <c r="B83" s="37" t="s">
        <v>359</v>
      </c>
      <c r="C83" s="32" t="s">
        <v>72</v>
      </c>
      <c r="D83" s="33">
        <v>18</v>
      </c>
      <c r="E83" s="32"/>
      <c r="F83" s="34" t="s">
        <v>358</v>
      </c>
      <c r="G83" s="34" t="s">
        <v>357</v>
      </c>
      <c r="H83" s="35" t="s">
        <v>73</v>
      </c>
      <c r="I83" s="35"/>
    </row>
    <row r="84" spans="1:9" ht="25.5">
      <c r="A84" s="15">
        <v>84</v>
      </c>
      <c r="B84" s="37" t="s">
        <v>359</v>
      </c>
      <c r="C84" s="33">
        <v>20.1</v>
      </c>
      <c r="D84" s="33">
        <v>19</v>
      </c>
      <c r="E84" s="33">
        <v>8</v>
      </c>
      <c r="F84" s="34" t="s">
        <v>347</v>
      </c>
      <c r="G84" s="34" t="s">
        <v>357</v>
      </c>
      <c r="H84" s="35" t="s">
        <v>74</v>
      </c>
      <c r="I84" s="35" t="s">
        <v>75</v>
      </c>
    </row>
    <row r="85" spans="1:9" ht="15">
      <c r="A85" s="15">
        <v>85</v>
      </c>
      <c r="B85" s="37" t="s">
        <v>359</v>
      </c>
      <c r="C85" s="33">
        <v>20.1</v>
      </c>
      <c r="D85" s="33">
        <v>19</v>
      </c>
      <c r="E85" s="33">
        <v>15</v>
      </c>
      <c r="F85" s="34" t="s">
        <v>347</v>
      </c>
      <c r="G85" s="34" t="s">
        <v>357</v>
      </c>
      <c r="H85" s="35" t="s">
        <v>76</v>
      </c>
      <c r="I85" s="35" t="s">
        <v>77</v>
      </c>
    </row>
    <row r="86" spans="1:9" ht="38.25">
      <c r="A86" s="17">
        <v>86</v>
      </c>
      <c r="B86" s="37" t="s">
        <v>359</v>
      </c>
      <c r="C86" s="33">
        <v>20.1</v>
      </c>
      <c r="D86" s="33">
        <v>19</v>
      </c>
      <c r="E86" s="33">
        <v>17</v>
      </c>
      <c r="F86" s="34" t="s">
        <v>347</v>
      </c>
      <c r="G86" s="34" t="s">
        <v>357</v>
      </c>
      <c r="H86" s="35" t="s">
        <v>74</v>
      </c>
      <c r="I86" s="35" t="s">
        <v>78</v>
      </c>
    </row>
    <row r="87" spans="1:9" ht="38.25">
      <c r="A87" s="17">
        <v>87</v>
      </c>
      <c r="B87" s="37" t="s">
        <v>359</v>
      </c>
      <c r="C87" s="32" t="s">
        <v>305</v>
      </c>
      <c r="D87" s="33">
        <v>19</v>
      </c>
      <c r="E87" s="33">
        <v>38</v>
      </c>
      <c r="F87" s="34" t="s">
        <v>410</v>
      </c>
      <c r="G87" s="34" t="s">
        <v>357</v>
      </c>
      <c r="H87" s="35" t="s">
        <v>79</v>
      </c>
      <c r="I87" s="35" t="s">
        <v>80</v>
      </c>
    </row>
    <row r="88" spans="1:9" ht="25.5">
      <c r="A88" s="15">
        <v>88</v>
      </c>
      <c r="B88" s="37" t="s">
        <v>359</v>
      </c>
      <c r="C88" s="32" t="s">
        <v>81</v>
      </c>
      <c r="D88" s="33">
        <v>20</v>
      </c>
      <c r="E88" s="33">
        <v>23</v>
      </c>
      <c r="F88" s="34" t="s">
        <v>347</v>
      </c>
      <c r="G88" s="34" t="s">
        <v>357</v>
      </c>
      <c r="H88" s="35" t="s">
        <v>82</v>
      </c>
      <c r="I88" s="35" t="s">
        <v>83</v>
      </c>
    </row>
    <row r="89" spans="1:9" ht="15">
      <c r="A89" s="15">
        <v>89</v>
      </c>
      <c r="B89" s="37" t="s">
        <v>359</v>
      </c>
      <c r="C89" s="32" t="s">
        <v>84</v>
      </c>
      <c r="D89" s="33">
        <v>21</v>
      </c>
      <c r="E89" s="33">
        <v>4</v>
      </c>
      <c r="F89" s="34" t="s">
        <v>347</v>
      </c>
      <c r="G89" s="34" t="s">
        <v>357</v>
      </c>
      <c r="H89" s="35" t="s">
        <v>85</v>
      </c>
      <c r="I89" s="35" t="s">
        <v>86</v>
      </c>
    </row>
    <row r="90" spans="1:9" ht="51">
      <c r="A90" s="17">
        <v>90</v>
      </c>
      <c r="B90" s="37" t="s">
        <v>359</v>
      </c>
      <c r="C90" s="32" t="s">
        <v>87</v>
      </c>
      <c r="D90" s="33">
        <v>25</v>
      </c>
      <c r="E90" s="33">
        <v>11</v>
      </c>
      <c r="F90" s="34" t="s">
        <v>358</v>
      </c>
      <c r="G90" s="34" t="s">
        <v>357</v>
      </c>
      <c r="H90" s="35" t="s">
        <v>88</v>
      </c>
      <c r="I90" s="35" t="s">
        <v>89</v>
      </c>
    </row>
    <row r="91" spans="1:9" ht="25.5">
      <c r="A91" s="17">
        <v>91</v>
      </c>
      <c r="B91" s="37" t="s">
        <v>359</v>
      </c>
      <c r="C91" s="32" t="s">
        <v>325</v>
      </c>
      <c r="D91" s="33">
        <v>40</v>
      </c>
      <c r="E91" s="33">
        <v>4</v>
      </c>
      <c r="F91" s="34" t="s">
        <v>358</v>
      </c>
      <c r="G91" s="34" t="s">
        <v>357</v>
      </c>
      <c r="H91" s="35" t="s">
        <v>90</v>
      </c>
      <c r="I91" s="35" t="s">
        <v>91</v>
      </c>
    </row>
    <row r="92" spans="1:9" ht="25.5">
      <c r="A92" s="15">
        <v>92</v>
      </c>
      <c r="B92" s="37" t="s">
        <v>359</v>
      </c>
      <c r="C92" s="32" t="s">
        <v>92</v>
      </c>
      <c r="D92" s="33">
        <v>53</v>
      </c>
      <c r="E92" s="32" t="s">
        <v>93</v>
      </c>
      <c r="F92" s="34" t="s">
        <v>358</v>
      </c>
      <c r="G92" s="34" t="s">
        <v>357</v>
      </c>
      <c r="H92" s="35" t="s">
        <v>94</v>
      </c>
      <c r="I92" s="35"/>
    </row>
    <row r="93" spans="1:9" ht="76.5">
      <c r="A93" s="15">
        <v>93</v>
      </c>
      <c r="B93" s="37" t="s">
        <v>359</v>
      </c>
      <c r="C93" s="32" t="s">
        <v>409</v>
      </c>
      <c r="D93" s="32"/>
      <c r="E93" s="32"/>
      <c r="F93" s="34"/>
      <c r="G93" s="34"/>
      <c r="H93" s="35" t="s">
        <v>95</v>
      </c>
      <c r="I93" s="35"/>
    </row>
    <row r="94" spans="1:9" ht="89.25">
      <c r="A94" s="17">
        <v>94</v>
      </c>
      <c r="B94" s="37" t="s">
        <v>418</v>
      </c>
      <c r="C94" s="32"/>
      <c r="D94" s="32"/>
      <c r="E94" s="32"/>
      <c r="F94" s="34" t="s">
        <v>406</v>
      </c>
      <c r="G94" s="34" t="s">
        <v>412</v>
      </c>
      <c r="H94" s="35" t="s">
        <v>96</v>
      </c>
      <c r="I94" s="35" t="s">
        <v>97</v>
      </c>
    </row>
    <row r="95" spans="1:9" ht="63.75">
      <c r="A95" s="17">
        <v>95</v>
      </c>
      <c r="B95" s="38" t="s">
        <v>124</v>
      </c>
      <c r="C95" s="32"/>
      <c r="D95" s="32"/>
      <c r="E95" s="32"/>
      <c r="F95" s="34" t="s">
        <v>410</v>
      </c>
      <c r="G95" s="34" t="s">
        <v>412</v>
      </c>
      <c r="H95" s="35" t="s">
        <v>98</v>
      </c>
      <c r="I95" s="35" t="s">
        <v>99</v>
      </c>
    </row>
    <row r="96" spans="1:9" ht="178.5">
      <c r="A96" s="15">
        <v>96</v>
      </c>
      <c r="B96" s="38" t="s">
        <v>124</v>
      </c>
      <c r="C96" s="32"/>
      <c r="D96" s="32"/>
      <c r="E96" s="32"/>
      <c r="F96" s="34" t="s">
        <v>410</v>
      </c>
      <c r="G96" s="34" t="s">
        <v>412</v>
      </c>
      <c r="H96" s="36" t="s">
        <v>100</v>
      </c>
      <c r="I96" s="35" t="s">
        <v>101</v>
      </c>
    </row>
    <row r="97" spans="1:9" ht="89.25">
      <c r="A97" s="15">
        <v>97</v>
      </c>
      <c r="B97" s="38" t="s">
        <v>124</v>
      </c>
      <c r="C97" s="32"/>
      <c r="D97" s="32"/>
      <c r="E97" s="32"/>
      <c r="F97" s="34" t="s">
        <v>410</v>
      </c>
      <c r="G97" s="34" t="s">
        <v>412</v>
      </c>
      <c r="H97" s="35" t="s">
        <v>102</v>
      </c>
      <c r="I97" s="35" t="s">
        <v>103</v>
      </c>
    </row>
    <row r="98" spans="1:9" ht="76.5">
      <c r="A98" s="17">
        <v>98</v>
      </c>
      <c r="B98" s="38" t="s">
        <v>124</v>
      </c>
      <c r="C98" s="32"/>
      <c r="D98" s="32"/>
      <c r="E98" s="32"/>
      <c r="F98" s="34" t="s">
        <v>406</v>
      </c>
      <c r="G98" s="34" t="s">
        <v>412</v>
      </c>
      <c r="H98" s="35" t="s">
        <v>104</v>
      </c>
      <c r="I98" s="35" t="s">
        <v>105</v>
      </c>
    </row>
    <row r="99" spans="1:9" ht="76.5">
      <c r="A99" s="17">
        <v>99</v>
      </c>
      <c r="B99" s="38" t="s">
        <v>124</v>
      </c>
      <c r="C99" s="32"/>
      <c r="D99" s="32"/>
      <c r="E99" s="32"/>
      <c r="F99" s="34" t="s">
        <v>410</v>
      </c>
      <c r="G99" s="34" t="s">
        <v>412</v>
      </c>
      <c r="H99" s="35" t="s">
        <v>106</v>
      </c>
      <c r="I99" s="35" t="s">
        <v>105</v>
      </c>
    </row>
    <row r="100" spans="1:9" ht="60">
      <c r="A100" s="15">
        <v>100</v>
      </c>
      <c r="B100" s="38" t="s">
        <v>124</v>
      </c>
      <c r="C100" s="32"/>
      <c r="D100" s="32"/>
      <c r="E100" s="32"/>
      <c r="F100" s="34"/>
      <c r="G100" s="34"/>
      <c r="H100" s="35"/>
      <c r="I100" s="35"/>
    </row>
    <row r="101" spans="1:9" ht="89.25">
      <c r="A101" s="15">
        <v>101</v>
      </c>
      <c r="B101" s="38" t="s">
        <v>124</v>
      </c>
      <c r="C101" s="32"/>
      <c r="D101" s="32"/>
      <c r="E101" s="32"/>
      <c r="F101" s="34" t="s">
        <v>410</v>
      </c>
      <c r="G101" s="34" t="s">
        <v>412</v>
      </c>
      <c r="H101" s="35" t="s">
        <v>107</v>
      </c>
      <c r="I101" s="35" t="s">
        <v>108</v>
      </c>
    </row>
    <row r="102" spans="1:9" ht="102">
      <c r="A102" s="15">
        <v>102</v>
      </c>
      <c r="B102" s="38" t="s">
        <v>124</v>
      </c>
      <c r="C102" s="32"/>
      <c r="D102" s="32"/>
      <c r="E102" s="32"/>
      <c r="F102" s="34" t="s">
        <v>410</v>
      </c>
      <c r="G102" s="34" t="s">
        <v>412</v>
      </c>
      <c r="H102" s="36" t="s">
        <v>109</v>
      </c>
      <c r="I102" s="35" t="s">
        <v>110</v>
      </c>
    </row>
    <row r="103" spans="1:9" ht="102">
      <c r="A103" s="15">
        <v>103</v>
      </c>
      <c r="B103" s="38" t="s">
        <v>45</v>
      </c>
      <c r="C103" s="32">
        <v>3.194</v>
      </c>
      <c r="D103" s="32">
        <v>2</v>
      </c>
      <c r="E103" s="32" t="s">
        <v>438</v>
      </c>
      <c r="F103" s="34" t="s">
        <v>410</v>
      </c>
      <c r="G103" s="34" t="s">
        <v>412</v>
      </c>
      <c r="H103" s="35" t="s">
        <v>439</v>
      </c>
      <c r="I103" s="35" t="s">
        <v>440</v>
      </c>
    </row>
    <row r="104" spans="1:9" ht="38.25">
      <c r="A104" s="15">
        <v>104</v>
      </c>
      <c r="B104" s="38" t="s">
        <v>45</v>
      </c>
      <c r="C104" s="32">
        <v>3.195</v>
      </c>
      <c r="D104" s="32">
        <v>2</v>
      </c>
      <c r="E104" s="32">
        <v>13</v>
      </c>
      <c r="F104" s="34" t="s">
        <v>410</v>
      </c>
      <c r="G104" s="34" t="s">
        <v>412</v>
      </c>
      <c r="H104" s="35" t="s">
        <v>441</v>
      </c>
      <c r="I104" s="35" t="s">
        <v>442</v>
      </c>
    </row>
    <row r="105" spans="1:9" ht="153">
      <c r="A105" s="15">
        <v>105</v>
      </c>
      <c r="B105" s="38" t="s">
        <v>45</v>
      </c>
      <c r="C105" s="32">
        <v>3.195</v>
      </c>
      <c r="D105" s="32">
        <v>2</v>
      </c>
      <c r="E105" s="32" t="s">
        <v>443</v>
      </c>
      <c r="F105" s="34" t="s">
        <v>406</v>
      </c>
      <c r="G105" s="34" t="s">
        <v>412</v>
      </c>
      <c r="H105" s="35" t="s">
        <v>444</v>
      </c>
      <c r="I105" s="35" t="s">
        <v>445</v>
      </c>
    </row>
    <row r="106" spans="1:9" ht="255">
      <c r="A106" s="15">
        <v>106</v>
      </c>
      <c r="B106" s="38" t="s">
        <v>45</v>
      </c>
      <c r="C106" s="32">
        <v>3.197</v>
      </c>
      <c r="D106" s="32">
        <v>2</v>
      </c>
      <c r="E106" s="32" t="s">
        <v>446</v>
      </c>
      <c r="F106" s="34" t="s">
        <v>406</v>
      </c>
      <c r="G106" s="34" t="s">
        <v>412</v>
      </c>
      <c r="H106" s="35" t="s">
        <v>447</v>
      </c>
      <c r="I106" s="35" t="s">
        <v>448</v>
      </c>
    </row>
    <row r="107" spans="1:9" ht="255">
      <c r="A107" s="15">
        <v>107</v>
      </c>
      <c r="B107" s="38" t="s">
        <v>45</v>
      </c>
      <c r="C107" s="32">
        <v>3.2</v>
      </c>
      <c r="D107" s="32">
        <v>2</v>
      </c>
      <c r="E107" s="32" t="s">
        <v>449</v>
      </c>
      <c r="F107" s="34" t="s">
        <v>406</v>
      </c>
      <c r="G107" s="34" t="s">
        <v>412</v>
      </c>
      <c r="H107" s="35" t="s">
        <v>450</v>
      </c>
      <c r="I107" s="35" t="s">
        <v>451</v>
      </c>
    </row>
    <row r="108" spans="1:9" ht="76.5">
      <c r="A108" s="15">
        <v>108</v>
      </c>
      <c r="B108" s="38" t="s">
        <v>45</v>
      </c>
      <c r="C108" s="32">
        <v>3.202</v>
      </c>
      <c r="D108" s="32">
        <v>2</v>
      </c>
      <c r="E108" s="32" t="s">
        <v>452</v>
      </c>
      <c r="F108" s="34" t="s">
        <v>406</v>
      </c>
      <c r="G108" s="34" t="s">
        <v>412</v>
      </c>
      <c r="H108" s="35" t="s">
        <v>453</v>
      </c>
      <c r="I108" s="35" t="s">
        <v>454</v>
      </c>
    </row>
    <row r="109" spans="1:9" ht="409.5">
      <c r="A109" s="15">
        <v>109</v>
      </c>
      <c r="B109" s="38" t="s">
        <v>45</v>
      </c>
      <c r="C109" s="32" t="s">
        <v>280</v>
      </c>
      <c r="D109" s="32">
        <v>3</v>
      </c>
      <c r="E109" s="32" t="s">
        <v>443</v>
      </c>
      <c r="F109" s="34" t="s">
        <v>406</v>
      </c>
      <c r="G109" s="34" t="s">
        <v>412</v>
      </c>
      <c r="H109" s="35" t="s">
        <v>455</v>
      </c>
      <c r="I109" s="35" t="s">
        <v>456</v>
      </c>
    </row>
    <row r="110" spans="1:9" ht="63.75">
      <c r="A110" s="15">
        <v>110</v>
      </c>
      <c r="B110" s="38" t="s">
        <v>45</v>
      </c>
      <c r="C110" s="32" t="s">
        <v>255</v>
      </c>
      <c r="D110" s="32">
        <v>3</v>
      </c>
      <c r="E110" s="32" t="s">
        <v>457</v>
      </c>
      <c r="F110" s="34" t="s">
        <v>406</v>
      </c>
      <c r="G110" s="34" t="s">
        <v>412</v>
      </c>
      <c r="H110" s="35" t="s">
        <v>458</v>
      </c>
      <c r="I110" s="35" t="s">
        <v>459</v>
      </c>
    </row>
    <row r="111" spans="1:9" ht="63.75">
      <c r="A111" s="15">
        <v>111</v>
      </c>
      <c r="B111" s="38" t="s">
        <v>45</v>
      </c>
      <c r="C111" s="32" t="s">
        <v>255</v>
      </c>
      <c r="D111" s="32">
        <v>3</v>
      </c>
      <c r="E111" s="32" t="s">
        <v>460</v>
      </c>
      <c r="F111" s="34" t="s">
        <v>406</v>
      </c>
      <c r="G111" s="34" t="s">
        <v>412</v>
      </c>
      <c r="H111" s="35" t="s">
        <v>461</v>
      </c>
      <c r="I111" s="35" t="s">
        <v>462</v>
      </c>
    </row>
    <row r="112" spans="1:9" ht="38.25">
      <c r="A112" s="15">
        <v>112</v>
      </c>
      <c r="B112" s="38" t="s">
        <v>45</v>
      </c>
      <c r="C112" s="32" t="s">
        <v>255</v>
      </c>
      <c r="D112" s="32">
        <v>3</v>
      </c>
      <c r="E112" s="32">
        <v>36</v>
      </c>
      <c r="F112" s="34" t="s">
        <v>406</v>
      </c>
      <c r="G112" s="34" t="s">
        <v>412</v>
      </c>
      <c r="H112" s="35" t="s">
        <v>463</v>
      </c>
      <c r="I112" s="35" t="s">
        <v>464</v>
      </c>
    </row>
    <row r="113" spans="1:9" ht="63.75">
      <c r="A113" s="15">
        <v>113</v>
      </c>
      <c r="B113" s="38" t="s">
        <v>45</v>
      </c>
      <c r="C113" s="32" t="s">
        <v>255</v>
      </c>
      <c r="D113" s="32">
        <v>3</v>
      </c>
      <c r="E113" s="32" t="s">
        <v>465</v>
      </c>
      <c r="F113" s="34" t="s">
        <v>406</v>
      </c>
      <c r="G113" s="34" t="s">
        <v>412</v>
      </c>
      <c r="H113" s="35" t="s">
        <v>466</v>
      </c>
      <c r="I113" s="35" t="s">
        <v>467</v>
      </c>
    </row>
    <row r="114" spans="1:9" ht="89.25">
      <c r="A114" s="15">
        <v>114</v>
      </c>
      <c r="B114" s="38" t="s">
        <v>45</v>
      </c>
      <c r="C114" s="32" t="s">
        <v>255</v>
      </c>
      <c r="D114" s="32">
        <v>4</v>
      </c>
      <c r="E114" s="32" t="s">
        <v>468</v>
      </c>
      <c r="F114" s="34" t="s">
        <v>406</v>
      </c>
      <c r="G114" s="34" t="s">
        <v>412</v>
      </c>
      <c r="H114" s="35" t="s">
        <v>469</v>
      </c>
      <c r="I114" s="35" t="s">
        <v>470</v>
      </c>
    </row>
    <row r="115" spans="1:9" ht="63.75">
      <c r="A115" s="15">
        <v>115</v>
      </c>
      <c r="B115" s="38" t="s">
        <v>45</v>
      </c>
      <c r="C115" s="32" t="s">
        <v>411</v>
      </c>
      <c r="D115" s="32">
        <v>9</v>
      </c>
      <c r="E115" s="32">
        <v>7</v>
      </c>
      <c r="F115" s="34" t="s">
        <v>406</v>
      </c>
      <c r="G115" s="34" t="s">
        <v>412</v>
      </c>
      <c r="H115" s="35" t="s">
        <v>471</v>
      </c>
      <c r="I115" s="35" t="s">
        <v>472</v>
      </c>
    </row>
    <row r="116" spans="1:9" ht="63.75">
      <c r="A116" s="15">
        <v>116</v>
      </c>
      <c r="B116" s="38" t="s">
        <v>45</v>
      </c>
      <c r="C116" s="32" t="s">
        <v>216</v>
      </c>
      <c r="D116" s="32">
        <v>10</v>
      </c>
      <c r="E116" s="32" t="s">
        <v>473</v>
      </c>
      <c r="F116" s="34" t="s">
        <v>406</v>
      </c>
      <c r="G116" s="34" t="s">
        <v>412</v>
      </c>
      <c r="H116" s="35" t="s">
        <v>474</v>
      </c>
      <c r="I116" s="35" t="s">
        <v>475</v>
      </c>
    </row>
    <row r="117" spans="1:9" ht="25.5">
      <c r="A117" s="15">
        <v>117</v>
      </c>
      <c r="B117" s="38" t="s">
        <v>45</v>
      </c>
      <c r="C117" s="32">
        <v>9.15</v>
      </c>
      <c r="D117" s="32">
        <v>11</v>
      </c>
      <c r="E117" s="32" t="s">
        <v>476</v>
      </c>
      <c r="F117" s="34" t="s">
        <v>406</v>
      </c>
      <c r="G117" s="34" t="s">
        <v>412</v>
      </c>
      <c r="H117" s="35" t="s">
        <v>477</v>
      </c>
      <c r="I117" s="35" t="s">
        <v>478</v>
      </c>
    </row>
    <row r="118" spans="1:9" ht="153">
      <c r="A118" s="15">
        <v>118</v>
      </c>
      <c r="B118" s="38" t="s">
        <v>45</v>
      </c>
      <c r="C118" s="32">
        <v>9.15</v>
      </c>
      <c r="D118" s="32">
        <v>11</v>
      </c>
      <c r="E118" s="32" t="s">
        <v>479</v>
      </c>
      <c r="F118" s="34" t="s">
        <v>406</v>
      </c>
      <c r="G118" s="34" t="s">
        <v>412</v>
      </c>
      <c r="H118" s="35" t="s">
        <v>477</v>
      </c>
      <c r="I118" s="35" t="s">
        <v>480</v>
      </c>
    </row>
    <row r="119" spans="1:9" ht="51">
      <c r="A119" s="15">
        <v>119</v>
      </c>
      <c r="B119" s="38" t="s">
        <v>45</v>
      </c>
      <c r="C119" s="32">
        <v>9.15</v>
      </c>
      <c r="D119" s="32">
        <v>11</v>
      </c>
      <c r="E119" s="32">
        <v>14</v>
      </c>
      <c r="F119" s="34" t="s">
        <v>406</v>
      </c>
      <c r="G119" s="34" t="s">
        <v>412</v>
      </c>
      <c r="H119" s="35" t="s">
        <v>481</v>
      </c>
      <c r="I119" s="35" t="s">
        <v>482</v>
      </c>
    </row>
    <row r="120" spans="1:9" ht="38.25">
      <c r="A120" s="15">
        <v>120</v>
      </c>
      <c r="B120" s="38" t="s">
        <v>45</v>
      </c>
      <c r="C120" s="32">
        <v>9.15</v>
      </c>
      <c r="D120" s="32">
        <v>11</v>
      </c>
      <c r="E120" s="32">
        <v>16</v>
      </c>
      <c r="F120" s="34" t="s">
        <v>410</v>
      </c>
      <c r="G120" s="34" t="s">
        <v>412</v>
      </c>
      <c r="H120" s="35" t="s">
        <v>483</v>
      </c>
      <c r="I120" s="35" t="s">
        <v>484</v>
      </c>
    </row>
    <row r="121" spans="1:9" ht="114.75">
      <c r="A121" s="15">
        <v>121</v>
      </c>
      <c r="B121" s="38" t="s">
        <v>45</v>
      </c>
      <c r="C121" s="32" t="s">
        <v>485</v>
      </c>
      <c r="D121" s="32">
        <v>11</v>
      </c>
      <c r="E121" s="32">
        <v>21</v>
      </c>
      <c r="F121" s="34" t="s">
        <v>406</v>
      </c>
      <c r="G121" s="34" t="s">
        <v>412</v>
      </c>
      <c r="H121" s="35" t="s">
        <v>486</v>
      </c>
      <c r="I121" s="35" t="s">
        <v>487</v>
      </c>
    </row>
    <row r="122" spans="1:9" ht="38.25">
      <c r="A122" s="15">
        <v>122</v>
      </c>
      <c r="B122" s="38" t="s">
        <v>45</v>
      </c>
      <c r="C122" s="32" t="s">
        <v>488</v>
      </c>
      <c r="D122" s="32">
        <v>12</v>
      </c>
      <c r="E122" s="32">
        <v>15</v>
      </c>
      <c r="F122" s="34" t="s">
        <v>406</v>
      </c>
      <c r="G122" s="34" t="s">
        <v>412</v>
      </c>
      <c r="H122" s="35" t="s">
        <v>489</v>
      </c>
      <c r="I122" s="35" t="s">
        <v>490</v>
      </c>
    </row>
    <row r="123" spans="1:9" ht="191.25">
      <c r="A123" s="15">
        <v>123</v>
      </c>
      <c r="B123" s="38" t="s">
        <v>45</v>
      </c>
      <c r="C123" s="32" t="s">
        <v>488</v>
      </c>
      <c r="D123" s="32">
        <v>12</v>
      </c>
      <c r="E123" s="32">
        <v>17</v>
      </c>
      <c r="F123" s="34" t="s">
        <v>410</v>
      </c>
      <c r="G123" s="34" t="s">
        <v>412</v>
      </c>
      <c r="H123" s="35" t="s">
        <v>491</v>
      </c>
      <c r="I123" s="35" t="s">
        <v>492</v>
      </c>
    </row>
    <row r="124" spans="1:9" ht="38.25">
      <c r="A124" s="15">
        <v>124</v>
      </c>
      <c r="B124" s="38" t="s">
        <v>45</v>
      </c>
      <c r="C124" s="32" t="s">
        <v>493</v>
      </c>
      <c r="D124" s="32">
        <v>14</v>
      </c>
      <c r="E124" s="32">
        <v>12</v>
      </c>
      <c r="F124" s="34" t="s">
        <v>406</v>
      </c>
      <c r="G124" s="34" t="s">
        <v>412</v>
      </c>
      <c r="H124" s="35" t="s">
        <v>494</v>
      </c>
      <c r="I124" s="35" t="s">
        <v>495</v>
      </c>
    </row>
    <row r="125" spans="1:9" ht="127.5">
      <c r="A125" s="15">
        <v>125</v>
      </c>
      <c r="B125" s="38" t="s">
        <v>45</v>
      </c>
      <c r="C125" s="32" t="s">
        <v>493</v>
      </c>
      <c r="D125" s="32">
        <v>14</v>
      </c>
      <c r="E125" s="32">
        <v>14</v>
      </c>
      <c r="F125" s="34" t="s">
        <v>410</v>
      </c>
      <c r="G125" s="34" t="s">
        <v>412</v>
      </c>
      <c r="H125" s="35" t="s">
        <v>496</v>
      </c>
      <c r="I125" s="35" t="s">
        <v>497</v>
      </c>
    </row>
    <row r="126" spans="1:9" ht="25.5">
      <c r="A126" s="15">
        <v>126</v>
      </c>
      <c r="B126" s="38" t="s">
        <v>45</v>
      </c>
      <c r="C126" s="32" t="s">
        <v>493</v>
      </c>
      <c r="D126" s="32">
        <v>14</v>
      </c>
      <c r="E126" s="32" t="s">
        <v>498</v>
      </c>
      <c r="F126" s="34" t="s">
        <v>410</v>
      </c>
      <c r="G126" s="34" t="s">
        <v>412</v>
      </c>
      <c r="H126" s="35" t="str">
        <f>"See Wells/"&amp;(COUNTIF($A$10:$A$30,"Wells, Bryan"))</f>
        <v>See Wells/0</v>
      </c>
      <c r="I126" s="35" t="str">
        <f>H126</f>
        <v>See Wells/0</v>
      </c>
    </row>
    <row r="127" spans="1:9" ht="51">
      <c r="A127" s="15">
        <v>127</v>
      </c>
      <c r="B127" s="38" t="s">
        <v>45</v>
      </c>
      <c r="C127" s="32" t="s">
        <v>499</v>
      </c>
      <c r="D127" s="32">
        <v>15</v>
      </c>
      <c r="E127" s="32" t="s">
        <v>500</v>
      </c>
      <c r="F127" s="34" t="s">
        <v>406</v>
      </c>
      <c r="G127" s="34" t="s">
        <v>412</v>
      </c>
      <c r="H127" s="35" t="s">
        <v>501</v>
      </c>
      <c r="I127" s="35" t="s">
        <v>502</v>
      </c>
    </row>
    <row r="128" spans="1:9" ht="140.25">
      <c r="A128" s="15">
        <v>128</v>
      </c>
      <c r="B128" s="38" t="s">
        <v>45</v>
      </c>
      <c r="C128" s="32">
        <v>11.16</v>
      </c>
      <c r="D128" s="32" t="s">
        <v>473</v>
      </c>
      <c r="E128" s="32" t="s">
        <v>503</v>
      </c>
      <c r="F128" s="34" t="s">
        <v>406</v>
      </c>
      <c r="G128" s="34" t="s">
        <v>412</v>
      </c>
      <c r="H128" s="35" t="s">
        <v>477</v>
      </c>
      <c r="I128" s="35" t="s">
        <v>0</v>
      </c>
    </row>
    <row r="129" spans="1:9" ht="127.5">
      <c r="A129" s="15">
        <v>129</v>
      </c>
      <c r="B129" s="38" t="s">
        <v>45</v>
      </c>
      <c r="C129" s="32" t="s">
        <v>278</v>
      </c>
      <c r="D129" s="32">
        <v>17</v>
      </c>
      <c r="E129" s="32">
        <v>5</v>
      </c>
      <c r="F129" s="34" t="s">
        <v>406</v>
      </c>
      <c r="G129" s="34" t="s">
        <v>412</v>
      </c>
      <c r="H129" s="35" t="s">
        <v>1</v>
      </c>
      <c r="I129" s="35" t="s">
        <v>2</v>
      </c>
    </row>
    <row r="130" spans="1:9" ht="38.25">
      <c r="A130" s="15">
        <v>130</v>
      </c>
      <c r="B130" s="38" t="s">
        <v>45</v>
      </c>
      <c r="C130" s="32" t="s">
        <v>278</v>
      </c>
      <c r="D130" s="32">
        <v>17</v>
      </c>
      <c r="E130" s="32">
        <v>7</v>
      </c>
      <c r="F130" s="34" t="s">
        <v>410</v>
      </c>
      <c r="G130" s="34" t="s">
        <v>412</v>
      </c>
      <c r="H130" s="35" t="s">
        <v>3</v>
      </c>
      <c r="I130" s="35" t="s">
        <v>4</v>
      </c>
    </row>
    <row r="131" spans="1:9" ht="114.75">
      <c r="A131" s="15">
        <v>131</v>
      </c>
      <c r="B131" s="38" t="s">
        <v>45</v>
      </c>
      <c r="C131" s="32" t="s">
        <v>66</v>
      </c>
      <c r="D131" s="32">
        <v>17</v>
      </c>
      <c r="E131" s="32">
        <v>10</v>
      </c>
      <c r="F131" s="34" t="s">
        <v>406</v>
      </c>
      <c r="G131" s="34" t="s">
        <v>412</v>
      </c>
      <c r="H131" s="35" t="s">
        <v>5</v>
      </c>
      <c r="I131" s="35" t="s">
        <v>6</v>
      </c>
    </row>
    <row r="132" spans="1:9" ht="38.25">
      <c r="A132" s="15">
        <v>132</v>
      </c>
      <c r="B132" s="38" t="s">
        <v>45</v>
      </c>
      <c r="C132" s="32" t="s">
        <v>66</v>
      </c>
      <c r="D132" s="32">
        <v>17</v>
      </c>
      <c r="E132" s="32">
        <v>14</v>
      </c>
      <c r="F132" s="34" t="s">
        <v>406</v>
      </c>
      <c r="G132" s="34" t="s">
        <v>412</v>
      </c>
      <c r="H132" s="35" t="s">
        <v>7</v>
      </c>
      <c r="I132" s="35" t="s">
        <v>8</v>
      </c>
    </row>
    <row r="133" spans="1:9" ht="25.5">
      <c r="A133" s="15">
        <v>133</v>
      </c>
      <c r="B133" s="38" t="s">
        <v>45</v>
      </c>
      <c r="C133" s="32" t="s">
        <v>66</v>
      </c>
      <c r="D133" s="32">
        <v>17</v>
      </c>
      <c r="E133" s="32">
        <v>15</v>
      </c>
      <c r="F133" s="34" t="s">
        <v>406</v>
      </c>
      <c r="G133" s="34" t="s">
        <v>412</v>
      </c>
      <c r="H133" s="35" t="s">
        <v>9</v>
      </c>
      <c r="I133" s="35" t="s">
        <v>10</v>
      </c>
    </row>
    <row r="134" spans="1:9" ht="63.75">
      <c r="A134" s="15">
        <v>134</v>
      </c>
      <c r="B134" s="38" t="s">
        <v>45</v>
      </c>
      <c r="C134" s="32" t="s">
        <v>66</v>
      </c>
      <c r="D134" s="32">
        <v>17</v>
      </c>
      <c r="E134" s="32" t="s">
        <v>11</v>
      </c>
      <c r="F134" s="34" t="s">
        <v>406</v>
      </c>
      <c r="G134" s="34" t="s">
        <v>412</v>
      </c>
      <c r="H134" s="35" t="s">
        <v>12</v>
      </c>
      <c r="I134" s="35" t="s">
        <v>13</v>
      </c>
    </row>
    <row r="135" spans="1:9" ht="51">
      <c r="A135" s="15">
        <v>135</v>
      </c>
      <c r="B135" s="38" t="s">
        <v>45</v>
      </c>
      <c r="C135" s="32" t="s">
        <v>87</v>
      </c>
      <c r="D135" s="32">
        <v>26</v>
      </c>
      <c r="E135" s="32" t="s">
        <v>14</v>
      </c>
      <c r="F135" s="34" t="s">
        <v>406</v>
      </c>
      <c r="G135" s="34" t="s">
        <v>412</v>
      </c>
      <c r="H135" s="35" t="s">
        <v>481</v>
      </c>
      <c r="I135" s="35" t="s">
        <v>15</v>
      </c>
    </row>
    <row r="136" spans="1:9" ht="38.25">
      <c r="A136" s="15">
        <v>136</v>
      </c>
      <c r="B136" s="38" t="s">
        <v>45</v>
      </c>
      <c r="C136" s="32" t="s">
        <v>16</v>
      </c>
      <c r="D136" s="32">
        <v>38</v>
      </c>
      <c r="E136" s="32">
        <v>12</v>
      </c>
      <c r="F136" s="34" t="s">
        <v>410</v>
      </c>
      <c r="G136" s="34" t="s">
        <v>412</v>
      </c>
      <c r="H136" s="35" t="s">
        <v>17</v>
      </c>
      <c r="I136" s="35" t="s">
        <v>18</v>
      </c>
    </row>
    <row r="137" spans="1:9" ht="89.25">
      <c r="A137" s="15">
        <v>137</v>
      </c>
      <c r="B137" s="38" t="s">
        <v>45</v>
      </c>
      <c r="C137" s="32" t="s">
        <v>19</v>
      </c>
      <c r="D137" s="32">
        <v>50</v>
      </c>
      <c r="E137" s="32" t="s">
        <v>364</v>
      </c>
      <c r="F137" s="34" t="s">
        <v>406</v>
      </c>
      <c r="G137" s="34" t="s">
        <v>412</v>
      </c>
      <c r="H137" s="35" t="s">
        <v>20</v>
      </c>
      <c r="I137" s="35" t="s">
        <v>21</v>
      </c>
    </row>
    <row r="138" spans="1:9" ht="89.25">
      <c r="A138" s="15">
        <v>138</v>
      </c>
      <c r="B138" s="38" t="s">
        <v>45</v>
      </c>
      <c r="C138" s="32" t="s">
        <v>19</v>
      </c>
      <c r="D138" s="32">
        <v>50</v>
      </c>
      <c r="E138" s="32" t="s">
        <v>22</v>
      </c>
      <c r="F138" s="34" t="s">
        <v>406</v>
      </c>
      <c r="G138" s="34" t="s">
        <v>412</v>
      </c>
      <c r="H138" s="35" t="s">
        <v>477</v>
      </c>
      <c r="I138" s="35" t="s">
        <v>23</v>
      </c>
    </row>
    <row r="139" spans="1:9" ht="63.75">
      <c r="A139" s="15">
        <v>139</v>
      </c>
      <c r="B139" s="38" t="s">
        <v>45</v>
      </c>
      <c r="C139" s="32" t="s">
        <v>19</v>
      </c>
      <c r="D139" s="32">
        <v>50</v>
      </c>
      <c r="E139" s="32" t="s">
        <v>363</v>
      </c>
      <c r="F139" s="34" t="s">
        <v>406</v>
      </c>
      <c r="G139" s="34" t="s">
        <v>412</v>
      </c>
      <c r="H139" s="35" t="s">
        <v>477</v>
      </c>
      <c r="I139" s="35" t="s">
        <v>24</v>
      </c>
    </row>
    <row r="140" spans="1:9" ht="25.5">
      <c r="A140" s="15">
        <v>140</v>
      </c>
      <c r="B140" s="38" t="s">
        <v>45</v>
      </c>
      <c r="C140" s="32" t="s">
        <v>25</v>
      </c>
      <c r="D140" s="32">
        <v>50</v>
      </c>
      <c r="E140" s="32" t="s">
        <v>26</v>
      </c>
      <c r="F140" s="34" t="s">
        <v>410</v>
      </c>
      <c r="G140" s="34" t="s">
        <v>412</v>
      </c>
      <c r="H140" s="35" t="s">
        <v>27</v>
      </c>
      <c r="I140" s="35" t="s">
        <v>28</v>
      </c>
    </row>
    <row r="141" spans="1:9" ht="51">
      <c r="A141" s="15">
        <v>141</v>
      </c>
      <c r="B141" s="38" t="s">
        <v>45</v>
      </c>
      <c r="C141" s="32" t="s">
        <v>238</v>
      </c>
      <c r="D141" s="32">
        <v>50</v>
      </c>
      <c r="E141" s="32" t="s">
        <v>29</v>
      </c>
      <c r="F141" s="34" t="s">
        <v>410</v>
      </c>
      <c r="G141" s="34" t="s">
        <v>412</v>
      </c>
      <c r="H141" s="35" t="s">
        <v>30</v>
      </c>
      <c r="I141" s="35" t="s">
        <v>31</v>
      </c>
    </row>
    <row r="142" spans="1:9" ht="178.5">
      <c r="A142" s="15">
        <v>142</v>
      </c>
      <c r="B142" s="38" t="s">
        <v>45</v>
      </c>
      <c r="C142" s="32" t="s">
        <v>238</v>
      </c>
      <c r="D142" s="32">
        <v>50</v>
      </c>
      <c r="E142" s="32">
        <v>29</v>
      </c>
      <c r="F142" s="34" t="s">
        <v>410</v>
      </c>
      <c r="G142" s="34" t="s">
        <v>412</v>
      </c>
      <c r="H142" s="35" t="s">
        <v>32</v>
      </c>
      <c r="I142" s="35" t="s">
        <v>33</v>
      </c>
    </row>
    <row r="143" spans="1:9" ht="51">
      <c r="A143" s="15">
        <v>143</v>
      </c>
      <c r="B143" s="38" t="s">
        <v>45</v>
      </c>
      <c r="C143" s="32" t="s">
        <v>238</v>
      </c>
      <c r="D143" s="32">
        <v>50</v>
      </c>
      <c r="E143" s="32">
        <v>30</v>
      </c>
      <c r="F143" s="34" t="s">
        <v>410</v>
      </c>
      <c r="G143" s="34" t="s">
        <v>412</v>
      </c>
      <c r="H143" s="35" t="s">
        <v>34</v>
      </c>
      <c r="I143" s="35" t="s">
        <v>35</v>
      </c>
    </row>
    <row r="144" spans="1:9" ht="15">
      <c r="A144" s="15">
        <v>144</v>
      </c>
      <c r="B144" s="38" t="s">
        <v>45</v>
      </c>
      <c r="C144" s="32" t="s">
        <v>308</v>
      </c>
      <c r="D144" s="32">
        <v>53</v>
      </c>
      <c r="E144" s="32">
        <v>15</v>
      </c>
      <c r="F144" s="34" t="s">
        <v>406</v>
      </c>
      <c r="G144" s="34" t="s">
        <v>412</v>
      </c>
      <c r="H144" s="35" t="s">
        <v>36</v>
      </c>
      <c r="I144" s="35" t="s">
        <v>37</v>
      </c>
    </row>
    <row r="145" spans="1:9" ht="25.5">
      <c r="A145" s="15">
        <v>145</v>
      </c>
      <c r="B145" s="38" t="s">
        <v>45</v>
      </c>
      <c r="C145" s="32" t="s">
        <v>38</v>
      </c>
      <c r="D145" s="32" t="s">
        <v>39</v>
      </c>
      <c r="E145" s="32" t="s">
        <v>29</v>
      </c>
      <c r="F145" s="34" t="s">
        <v>406</v>
      </c>
      <c r="G145" s="34" t="s">
        <v>412</v>
      </c>
      <c r="H145" s="35" t="s">
        <v>40</v>
      </c>
      <c r="I145" s="35" t="s">
        <v>41</v>
      </c>
    </row>
    <row r="146" spans="1:9" ht="15">
      <c r="A146" s="15">
        <v>146</v>
      </c>
      <c r="B146" s="38" t="s">
        <v>45</v>
      </c>
      <c r="C146" s="32" t="s">
        <v>42</v>
      </c>
      <c r="D146" s="32">
        <v>59</v>
      </c>
      <c r="E146" s="32" t="s">
        <v>29</v>
      </c>
      <c r="F146" s="34" t="s">
        <v>406</v>
      </c>
      <c r="G146" s="34" t="s">
        <v>412</v>
      </c>
      <c r="H146" s="35" t="s">
        <v>43</v>
      </c>
      <c r="I146" s="35" t="s">
        <v>44</v>
      </c>
    </row>
    <row r="147" spans="1:9" ht="15">
      <c r="A147" s="15">
        <v>147</v>
      </c>
      <c r="B147" s="38"/>
      <c r="C147" s="32"/>
      <c r="D147" s="32"/>
      <c r="E147" s="32"/>
      <c r="F147" s="34"/>
      <c r="G147" s="34" t="s">
        <v>201</v>
      </c>
      <c r="H147" s="35"/>
      <c r="I147" s="35"/>
    </row>
    <row r="148" ht="11.25">
      <c r="A148" s="15">
        <v>148</v>
      </c>
    </row>
    <row r="149" ht="11.25">
      <c r="A149" s="15">
        <v>149</v>
      </c>
    </row>
    <row r="150" ht="11.25">
      <c r="A150" s="15">
        <v>150</v>
      </c>
    </row>
    <row r="151" ht="11.25">
      <c r="A151" s="15">
        <v>151</v>
      </c>
    </row>
    <row r="152" ht="11.25">
      <c r="A152" s="15">
        <v>152</v>
      </c>
    </row>
    <row r="153" ht="11.25">
      <c r="A153" s="15">
        <v>153</v>
      </c>
    </row>
    <row r="154" ht="11.25">
      <c r="A154" s="15">
        <v>154</v>
      </c>
    </row>
    <row r="155" ht="11.25">
      <c r="A155" s="15">
        <v>155</v>
      </c>
    </row>
    <row r="156" ht="11.25">
      <c r="A156" s="15">
        <v>156</v>
      </c>
    </row>
    <row r="157" ht="11.25">
      <c r="A157" s="15">
        <v>157</v>
      </c>
    </row>
    <row r="158" ht="11.25">
      <c r="A158" s="15">
        <v>158</v>
      </c>
    </row>
    <row r="159" ht="11.25">
      <c r="A159" s="15">
        <v>159</v>
      </c>
    </row>
    <row r="160" ht="11.25">
      <c r="A160" s="15">
        <v>160</v>
      </c>
    </row>
    <row r="161" ht="11.25">
      <c r="A161" s="15">
        <v>161</v>
      </c>
    </row>
    <row r="162" ht="11.25">
      <c r="A162" s="15">
        <v>162</v>
      </c>
    </row>
    <row r="163" ht="11.25">
      <c r="A163" s="15">
        <v>163</v>
      </c>
    </row>
    <row r="164" ht="11.25">
      <c r="A164" s="15">
        <v>164</v>
      </c>
    </row>
    <row r="165" ht="11.25">
      <c r="A165" s="15">
        <v>165</v>
      </c>
    </row>
    <row r="166" ht="11.25">
      <c r="A166" s="15">
        <v>166</v>
      </c>
    </row>
    <row r="167" ht="11.25">
      <c r="A167" s="15">
        <v>167</v>
      </c>
    </row>
    <row r="168" ht="11.25">
      <c r="A168" s="15">
        <v>168</v>
      </c>
    </row>
    <row r="169" ht="11.25">
      <c r="A169" s="15">
        <v>169</v>
      </c>
    </row>
    <row r="170" ht="11.25">
      <c r="A170" s="15">
        <v>170</v>
      </c>
    </row>
  </sheetData>
  <autoFilter ref="A1:T133"/>
  <conditionalFormatting sqref="A2:T2 A5:A6 A9:A10 A13:A14 A17:A18 A21:A22 A25:A27 A30:A31 A55:A56 A80:A81 A50:A52 A34:A35 A59:A60 A84:A85 A38:A39 A63:A64 A88:A89 A42:A43 A67:A68 A92:A93 A75:A77 A46:A47 A71:A72 A96:A97 A100:A17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
      <formula1>"Editor To Do, Done, Can't Do"</formula1>
    </dataValidation>
    <dataValidation type="whole" allowBlank="1" showErrorMessage="1" error="This must be a comment number between 1 and 2000" sqref="L2">
      <formula1>1</formula1>
      <formula2>2000</formula2>
    </dataValidation>
    <dataValidation type="list" allowBlank="1" showInputMessage="1" showErrorMessage="1" error="Comment can only be &quot;Accepted&quot;, &quot;Declined&quot;, &quot;Counter&quot;, &quot;Deferred&quot;, or Blank" sqref="J2">
      <formula1>"Accepted, Declined, Counter, Deferred"</formula1>
    </dataValidation>
    <dataValidation allowBlank="1" showInputMessage="1" showErrorMessage="1" error="Comment can only be &quot;Accepted&quot;, &quot;Declined&quot;, or Blank" sqref="K2"/>
    <dataValidation type="list" allowBlank="1" showInputMessage="1" showErrorMessage="1" sqref="R2">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
      <formula1>"Yes, No"</formula1>
    </dataValidation>
    <dataValidation allowBlank="1" showInputMessage="1" showErrorMessage="1" error="Must be &quot;Editor To Do&quot;, &quot;Done&quot;, &quot;Can't Do&quot;" sqref="N2:O2"/>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dimension ref="A1:N9"/>
  <sheetViews>
    <sheetView workbookViewId="0" topLeftCell="A1">
      <selection activeCell="H14" sqref="H14"/>
    </sheetView>
  </sheetViews>
  <sheetFormatPr defaultColWidth="9.140625" defaultRowHeight="12.75"/>
  <cols>
    <col min="1" max="1" width="13.57421875" style="25" customWidth="1"/>
    <col min="2" max="2" width="6.57421875" style="25" customWidth="1"/>
    <col min="3" max="6" width="9.140625" style="25" customWidth="1"/>
    <col min="7" max="7" width="7.28125" style="25" customWidth="1"/>
    <col min="8" max="8" width="10.7109375" style="25" customWidth="1"/>
    <col min="9" max="9" width="7.8515625" style="25" customWidth="1"/>
    <col min="10" max="10" width="8.140625" style="25" customWidth="1"/>
    <col min="11" max="11" width="9.140625" style="25" customWidth="1"/>
    <col min="12" max="12" width="15.421875" style="25" customWidth="1"/>
    <col min="13" max="16384" width="9.140625" style="25" customWidth="1"/>
  </cols>
  <sheetData>
    <row r="1" spans="1:14" s="135" customFormat="1" ht="51.75" thickBot="1">
      <c r="A1" s="128" t="s">
        <v>400</v>
      </c>
      <c r="B1" s="129" t="s">
        <v>141</v>
      </c>
      <c r="C1" s="130" t="s">
        <v>421</v>
      </c>
      <c r="D1" s="130" t="s">
        <v>422</v>
      </c>
      <c r="E1" s="130" t="s">
        <v>423</v>
      </c>
      <c r="F1" s="130" t="s">
        <v>424</v>
      </c>
      <c r="G1" s="130" t="s">
        <v>425</v>
      </c>
      <c r="H1" s="130" t="s">
        <v>426</v>
      </c>
      <c r="I1" s="130" t="s">
        <v>427</v>
      </c>
      <c r="J1" s="130" t="s">
        <v>428</v>
      </c>
      <c r="K1" s="130" t="s">
        <v>429</v>
      </c>
      <c r="L1" s="130" t="s">
        <v>430</v>
      </c>
      <c r="M1" s="130" t="s">
        <v>183</v>
      </c>
      <c r="N1" s="134"/>
    </row>
    <row r="2" spans="1:14" s="140" customFormat="1" ht="12.75">
      <c r="A2" s="136"/>
      <c r="B2" s="137"/>
      <c r="C2" s="138"/>
      <c r="D2" s="138"/>
      <c r="E2" s="138"/>
      <c r="F2" s="138"/>
      <c r="G2" s="138"/>
      <c r="H2" s="138"/>
      <c r="I2" s="138"/>
      <c r="J2" s="138"/>
      <c r="K2" s="138"/>
      <c r="L2" s="138"/>
      <c r="M2" s="138"/>
      <c r="N2" s="139"/>
    </row>
    <row r="3" spans="1:14" s="140" customFormat="1" ht="18">
      <c r="A3" s="142" t="s">
        <v>437</v>
      </c>
      <c r="B3" s="137"/>
      <c r="C3" s="138"/>
      <c r="D3" s="138"/>
      <c r="E3" s="138"/>
      <c r="F3" s="138"/>
      <c r="G3" s="138"/>
      <c r="H3" s="138"/>
      <c r="I3" s="138"/>
      <c r="J3" s="138"/>
      <c r="K3" s="138"/>
      <c r="L3" s="138"/>
      <c r="M3" s="138"/>
      <c r="N3" s="139"/>
    </row>
    <row r="4" spans="1:14" s="140" customFormat="1" ht="12.75">
      <c r="A4" s="136"/>
      <c r="B4" s="137"/>
      <c r="C4" s="138"/>
      <c r="D4" s="138"/>
      <c r="E4" s="138"/>
      <c r="F4" s="138"/>
      <c r="G4" s="138"/>
      <c r="H4" s="138"/>
      <c r="I4" s="138"/>
      <c r="J4" s="138"/>
      <c r="K4" s="138"/>
      <c r="L4" s="138"/>
      <c r="M4" s="138"/>
      <c r="N4" s="139"/>
    </row>
    <row r="5" spans="1:14" s="140" customFormat="1" ht="12.75">
      <c r="A5" s="136"/>
      <c r="B5" s="137"/>
      <c r="C5" s="138"/>
      <c r="D5" s="138"/>
      <c r="E5" s="138"/>
      <c r="F5" s="138"/>
      <c r="G5" s="138"/>
      <c r="H5" s="138"/>
      <c r="I5" s="138"/>
      <c r="J5" s="138"/>
      <c r="K5" s="138"/>
      <c r="L5" s="138"/>
      <c r="M5" s="138"/>
      <c r="N5" s="139"/>
    </row>
    <row r="6" spans="1:14" s="140" customFormat="1" ht="12.75">
      <c r="A6" s="136" t="s">
        <v>436</v>
      </c>
      <c r="B6" s="137"/>
      <c r="C6" s="138"/>
      <c r="D6" s="138"/>
      <c r="E6" s="138"/>
      <c r="F6" s="138"/>
      <c r="G6" s="138"/>
      <c r="H6" s="138"/>
      <c r="I6" s="138"/>
      <c r="J6" s="138"/>
      <c r="K6" s="138"/>
      <c r="L6" s="138"/>
      <c r="M6" s="138"/>
      <c r="N6" s="139"/>
    </row>
    <row r="7" spans="1:14" s="133" customFormat="1" ht="12.75">
      <c r="A7" s="123" t="s">
        <v>431</v>
      </c>
      <c r="B7" s="124" t="e">
        <f>COUNTIF('[2]Master'!P$2:'[2]Master'!P$2000,A7)</f>
        <v>#REF!</v>
      </c>
      <c r="C7" s="124" t="e">
        <f>SUMPRODUCT(('[2]Master'!$P$1:'[2]Master'!$R$2000=$A7)*('[2]Master'!$J$1:'[2]Master'!$J$2000=C$1))</f>
        <v>#REF!</v>
      </c>
      <c r="D7" s="125" t="e">
        <f>SUMPRODUCT(('[2]Master'!$P$1:'[2]Master'!$R$2000=$A7)*('[2]Master'!$J$1:'[2]Master'!$J$2000=D$1))</f>
        <v>#REF!</v>
      </c>
      <c r="E7" s="125" t="e">
        <f>SUMPRODUCT(('[2]Master'!$P$1:'[2]Master'!$R$2000=$A7)*('[2]Master'!$J$1:'[2]Master'!$J$2000=E$1))</f>
        <v>#REF!</v>
      </c>
      <c r="F7" s="125" t="e">
        <f>SUMPRODUCT(('[2]Master'!$P$1:'[2]Master'!$R$2000=$A7)*('[2]Master'!$J$1:'[2]Master'!$J$2000=F$1))</f>
        <v>#REF!</v>
      </c>
      <c r="G7" s="125" t="e">
        <f>SUMPRODUCT(('[2]Master'!$P$1:'[2]Master'!$R$2000=$A7)*('[2]Master'!$J$1:'[2]Master'!$J$2000=""))</f>
        <v>#REF!</v>
      </c>
      <c r="H7" s="125" t="e">
        <f>B7-(C7+D7+E7)</f>
        <v>#REF!</v>
      </c>
      <c r="I7" s="125" t="e">
        <f>SUMPRODUCT(('[2]Master'!$P$1:'[2]Master'!$R$2000=$A7)*('[2]Master'!$M$1:'[2]Master'!$M$2000="Edito To Do"))</f>
        <v>#REF!</v>
      </c>
      <c r="J7" s="125" t="e">
        <f>SUMPRODUCT(('[2]Master'!$P$1:'[2]Master'!$R$2000=$A7)*('[2]Master'!$M$1:'[2]Master'!$M$2000="Done"))</f>
        <v>#REF!</v>
      </c>
      <c r="K7" s="125" t="s">
        <v>432</v>
      </c>
      <c r="L7" s="126"/>
      <c r="M7" s="127" t="e">
        <f>IF(B7=H7,"Open","In-Proc")</f>
        <v>#REF!</v>
      </c>
      <c r="N7" s="132"/>
    </row>
    <row r="8" spans="1:14" ht="12.75">
      <c r="A8" s="114" t="s">
        <v>433</v>
      </c>
      <c r="B8" s="115" t="e">
        <f>COUNTIF('[2]Master'!P$2:'[2]Master'!P$2000,A8)</f>
        <v>#REF!</v>
      </c>
      <c r="C8" s="115" t="e">
        <f>SUMPRODUCT(('[2]Master'!$P$1:'[2]Master'!$R$2000=$A8)*('[2]Master'!$J$1:'[2]Master'!$J$2000=C$1))</f>
        <v>#REF!</v>
      </c>
      <c r="D8" s="116" t="e">
        <f>SUMPRODUCT(('[2]Master'!$P$1:'[2]Master'!$R$2000=$A8)*('[2]Master'!$J$1:'[2]Master'!$J$2000=D$1))</f>
        <v>#REF!</v>
      </c>
      <c r="E8" s="116" t="e">
        <f>SUMPRODUCT(('[2]Master'!$P$1:'[2]Master'!$R$2000=$A8)*('[2]Master'!$J$1:'[2]Master'!$J$2000=E$1))</f>
        <v>#REF!</v>
      </c>
      <c r="F8" s="116" t="e">
        <f>SUMPRODUCT(('[2]Master'!$P$1:'[2]Master'!$R$2000=$A8)*('[2]Master'!$J$1:'[2]Master'!$J$2000=F$1))</f>
        <v>#REF!</v>
      </c>
      <c r="G8" s="116" t="e">
        <f>SUMPRODUCT(('[2]Master'!$P$1:'[2]Master'!$R$2000=$A8)*('[2]Master'!$J$1:'[2]Master'!$J$2000=""))</f>
        <v>#REF!</v>
      </c>
      <c r="H8" s="116" t="e">
        <f>B8-(C8+D8+E8)</f>
        <v>#REF!</v>
      </c>
      <c r="I8" s="116" t="e">
        <f>SUMPRODUCT(('[2]Master'!$P$1:'[2]Master'!$R$2000=$A8)*('[2]Master'!$M$1:'[2]Master'!$M$2000="Edito To Do"))</f>
        <v>#REF!</v>
      </c>
      <c r="J8" s="116" t="e">
        <f>SUMPRODUCT(('[2]Master'!$P$1:'[2]Master'!$R$2000=$A8)*('[2]Master'!$M$1:'[2]Master'!$M$2000="Done"))</f>
        <v>#REF!</v>
      </c>
      <c r="K8" s="116" t="s">
        <v>434</v>
      </c>
      <c r="L8" s="117" t="s">
        <v>435</v>
      </c>
      <c r="M8" s="118" t="e">
        <f>IF(B8=H8,"Open","In-Proc")</f>
        <v>#REF!</v>
      </c>
      <c r="N8" s="131"/>
    </row>
    <row r="9" spans="1:14" ht="12.75">
      <c r="A9" s="119" t="s">
        <v>409</v>
      </c>
      <c r="B9" s="120" t="e">
        <f>COUNTIF('[2]Master'!P$2:'[2]Master'!P$2000,A9)</f>
        <v>#REF!</v>
      </c>
      <c r="C9" s="120" t="e">
        <f>SUMPRODUCT(('[2]Master'!$P$1:'[2]Master'!$R$2000=$A9)*('[2]Master'!$J$1:'[2]Master'!$J$2000=C$1))</f>
        <v>#REF!</v>
      </c>
      <c r="D9" s="121" t="e">
        <f>SUMPRODUCT(('[2]Master'!$P$1:'[2]Master'!$R$2000=$A9)*('[2]Master'!$J$1:'[2]Master'!$J$2000=D$1))</f>
        <v>#REF!</v>
      </c>
      <c r="E9" s="121" t="e">
        <f>SUMPRODUCT(('[2]Master'!$P$1:'[2]Master'!$R$2000=$A9)*('[2]Master'!$J$1:'[2]Master'!$J$2000=E$1))</f>
        <v>#REF!</v>
      </c>
      <c r="F9" s="121" t="e">
        <f>SUMPRODUCT(('[2]Master'!$P$1:'[2]Master'!$R$2000=$A9)*('[2]Master'!$J$1:'[2]Master'!$J$2000=F$1))</f>
        <v>#REF!</v>
      </c>
      <c r="G9" s="121" t="e">
        <f>SUMPRODUCT(('[2]Master'!$P$1:'[2]Master'!$R$2000=$A9)*('[2]Master'!$J$1:'[2]Master'!$J$2000=""))</f>
        <v>#REF!</v>
      </c>
      <c r="H9" s="121" t="e">
        <f>B9-(C9+D9+E9)</f>
        <v>#REF!</v>
      </c>
      <c r="I9" s="121" t="e">
        <f>SUMPRODUCT(('[2]Master'!$P$1:'[2]Master'!$R$2000=$A9)*('[2]Master'!$M$1:'[2]Master'!$M$2000="Edito To Do"))</f>
        <v>#REF!</v>
      </c>
      <c r="J9" s="121" t="e">
        <f>SUMPRODUCT(('[2]Master'!$P$1:'[2]Master'!$R$2000=$A9)*('[2]Master'!$M$1:'[2]Master'!$M$2000="Done"))</f>
        <v>#REF!</v>
      </c>
      <c r="K9" s="121" t="s">
        <v>432</v>
      </c>
      <c r="L9" s="122"/>
      <c r="M9" s="118" t="e">
        <f>IF(B9=H9,"Open","In-Proc")</f>
        <v>#REF!</v>
      </c>
      <c r="N9" s="13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J60"/>
  <sheetViews>
    <sheetView zoomScale="75" zoomScaleNormal="75" workbookViewId="0" topLeftCell="A1">
      <selection activeCell="A1" sqref="A1"/>
    </sheetView>
  </sheetViews>
  <sheetFormatPr defaultColWidth="9.140625" defaultRowHeight="12.75"/>
  <cols>
    <col min="1" max="1" width="33.57421875" style="0" customWidth="1"/>
    <col min="2" max="2" width="15.8515625" style="0" customWidth="1"/>
    <col min="3" max="3" width="12.00390625" style="0" customWidth="1"/>
    <col min="4" max="4" width="12.421875" style="0" customWidth="1"/>
    <col min="5" max="5" width="12.57421875" style="0" customWidth="1"/>
    <col min="8" max="8" width="21.28125" style="0" customWidth="1"/>
  </cols>
  <sheetData>
    <row r="1" spans="1:7" s="19" customFormat="1" ht="26.25" thickBot="1">
      <c r="A1" s="60" t="s">
        <v>386</v>
      </c>
      <c r="B1" s="61" t="s">
        <v>128</v>
      </c>
      <c r="C1" s="62" t="s">
        <v>129</v>
      </c>
      <c r="D1" s="62" t="s">
        <v>130</v>
      </c>
      <c r="E1" s="63" t="s">
        <v>131</v>
      </c>
      <c r="F1" s="62"/>
      <c r="G1" s="62"/>
    </row>
    <row r="2" spans="1:7" ht="12.75">
      <c r="A2" s="41"/>
      <c r="B2" s="42"/>
      <c r="C2" s="42"/>
      <c r="D2" s="43"/>
      <c r="E2" s="44"/>
      <c r="F2" s="45"/>
      <c r="G2" s="45"/>
    </row>
    <row r="3" spans="1:7" ht="12.75">
      <c r="A3" t="s">
        <v>132</v>
      </c>
      <c r="B3" s="46">
        <v>7</v>
      </c>
      <c r="C3" s="46">
        <v>0</v>
      </c>
      <c r="D3" s="47">
        <f aca="true" t="shared" si="0" ref="D3:D23">B3-C3</f>
        <v>7</v>
      </c>
      <c r="E3" s="48">
        <f aca="true" t="shared" si="1" ref="E3:E23">C3/B3</f>
        <v>0</v>
      </c>
      <c r="F3" s="45">
        <f aca="true" t="shared" si="2" ref="F3:F23">IF(E3=1,"Done","")</f>
      </c>
      <c r="G3" s="45"/>
    </row>
    <row r="4" spans="1:7" ht="12.75">
      <c r="A4" t="s">
        <v>153</v>
      </c>
      <c r="B4" s="46">
        <v>7</v>
      </c>
      <c r="C4" s="46">
        <v>0</v>
      </c>
      <c r="D4" s="47">
        <f t="shared" si="0"/>
        <v>7</v>
      </c>
      <c r="E4" s="48">
        <f t="shared" si="1"/>
        <v>0</v>
      </c>
      <c r="F4" s="45">
        <f t="shared" si="2"/>
      </c>
      <c r="G4" s="45"/>
    </row>
    <row r="5" spans="1:7" ht="12.75">
      <c r="A5" t="s">
        <v>149</v>
      </c>
      <c r="B5" s="46">
        <v>1</v>
      </c>
      <c r="C5" s="46">
        <v>0</v>
      </c>
      <c r="D5" s="47">
        <f t="shared" si="0"/>
        <v>1</v>
      </c>
      <c r="E5" s="48">
        <f t="shared" si="1"/>
        <v>0</v>
      </c>
      <c r="F5" s="45">
        <f t="shared" si="2"/>
      </c>
      <c r="G5" s="45"/>
    </row>
    <row r="6" spans="1:7" ht="12.75">
      <c r="A6" t="s">
        <v>152</v>
      </c>
      <c r="B6" s="46">
        <v>2</v>
      </c>
      <c r="C6" s="46">
        <v>0</v>
      </c>
      <c r="D6" s="47">
        <f t="shared" si="0"/>
        <v>2</v>
      </c>
      <c r="E6" s="48">
        <f t="shared" si="1"/>
        <v>0</v>
      </c>
      <c r="F6" s="45">
        <f t="shared" si="2"/>
      </c>
      <c r="G6" s="45"/>
    </row>
    <row r="7" spans="1:7" ht="12.75">
      <c r="A7" t="s">
        <v>133</v>
      </c>
      <c r="B7" s="46">
        <v>2</v>
      </c>
      <c r="C7" s="46">
        <v>0</v>
      </c>
      <c r="D7" s="47">
        <f t="shared" si="0"/>
        <v>2</v>
      </c>
      <c r="E7" s="48">
        <f t="shared" si="1"/>
        <v>0</v>
      </c>
      <c r="F7" s="45">
        <f t="shared" si="2"/>
      </c>
      <c r="G7" s="45"/>
    </row>
    <row r="8" spans="1:7" ht="12.75">
      <c r="A8" t="s">
        <v>158</v>
      </c>
      <c r="B8" s="46">
        <v>7</v>
      </c>
      <c r="C8" s="46">
        <v>0</v>
      </c>
      <c r="D8" s="47">
        <f t="shared" si="0"/>
        <v>7</v>
      </c>
      <c r="E8" s="48">
        <f t="shared" si="1"/>
        <v>0</v>
      </c>
      <c r="F8" s="45">
        <f t="shared" si="2"/>
      </c>
      <c r="G8" s="45"/>
    </row>
    <row r="9" spans="1:7" ht="12.75">
      <c r="A9" t="s">
        <v>146</v>
      </c>
      <c r="B9" s="46">
        <v>5</v>
      </c>
      <c r="C9" s="46">
        <v>0</v>
      </c>
      <c r="D9" s="47">
        <f t="shared" si="0"/>
        <v>5</v>
      </c>
      <c r="E9" s="48">
        <f t="shared" si="1"/>
        <v>0</v>
      </c>
      <c r="F9" s="45">
        <f t="shared" si="2"/>
      </c>
      <c r="G9" s="45"/>
    </row>
    <row r="10" spans="1:7" ht="12.75">
      <c r="A10" t="s">
        <v>134</v>
      </c>
      <c r="B10" s="46">
        <v>3</v>
      </c>
      <c r="C10" s="46">
        <v>0</v>
      </c>
      <c r="D10" s="47">
        <f t="shared" si="0"/>
        <v>3</v>
      </c>
      <c r="E10" s="48">
        <f t="shared" si="1"/>
        <v>0</v>
      </c>
      <c r="F10" s="45">
        <f t="shared" si="2"/>
      </c>
      <c r="G10" s="45"/>
    </row>
    <row r="11" spans="1:7" ht="12.75">
      <c r="A11" t="s">
        <v>135</v>
      </c>
      <c r="B11" s="46">
        <v>1</v>
      </c>
      <c r="C11" s="46">
        <v>0</v>
      </c>
      <c r="D11" s="47">
        <f t="shared" si="0"/>
        <v>1</v>
      </c>
      <c r="E11" s="48">
        <f t="shared" si="1"/>
        <v>0</v>
      </c>
      <c r="F11" s="45">
        <f t="shared" si="2"/>
      </c>
      <c r="G11" s="45"/>
    </row>
    <row r="12" spans="1:7" ht="12.75">
      <c r="A12" t="s">
        <v>156</v>
      </c>
      <c r="B12" s="46">
        <v>2</v>
      </c>
      <c r="C12" s="46">
        <v>0</v>
      </c>
      <c r="D12" s="47">
        <f t="shared" si="0"/>
        <v>2</v>
      </c>
      <c r="E12" s="48">
        <f t="shared" si="1"/>
        <v>0</v>
      </c>
      <c r="F12" s="45">
        <f t="shared" si="2"/>
      </c>
      <c r="G12" s="45"/>
    </row>
    <row r="13" spans="1:7" ht="12.75">
      <c r="A13" t="s">
        <v>136</v>
      </c>
      <c r="B13" s="46">
        <v>3</v>
      </c>
      <c r="C13" s="46">
        <v>0</v>
      </c>
      <c r="D13" s="47">
        <f t="shared" si="0"/>
        <v>3</v>
      </c>
      <c r="E13" s="48">
        <f t="shared" si="1"/>
        <v>0</v>
      </c>
      <c r="F13" s="45">
        <f t="shared" si="2"/>
      </c>
      <c r="G13" s="45"/>
    </row>
    <row r="14" spans="1:7" ht="12.75">
      <c r="A14" t="s">
        <v>150</v>
      </c>
      <c r="B14" s="46">
        <v>8</v>
      </c>
      <c r="C14" s="46">
        <v>0</v>
      </c>
      <c r="D14" s="47">
        <f t="shared" si="0"/>
        <v>8</v>
      </c>
      <c r="E14" s="48">
        <f t="shared" si="1"/>
        <v>0</v>
      </c>
      <c r="F14" s="45">
        <f t="shared" si="2"/>
      </c>
      <c r="G14" s="45"/>
    </row>
    <row r="15" spans="1:7" ht="12.75">
      <c r="A15" t="s">
        <v>154</v>
      </c>
      <c r="B15" s="46">
        <v>3</v>
      </c>
      <c r="C15" s="46">
        <v>0</v>
      </c>
      <c r="D15" s="47">
        <f t="shared" si="0"/>
        <v>3</v>
      </c>
      <c r="E15" s="48">
        <f t="shared" si="1"/>
        <v>0</v>
      </c>
      <c r="F15" s="45">
        <f t="shared" si="2"/>
      </c>
      <c r="G15" s="45"/>
    </row>
    <row r="16" spans="1:7" ht="12.75">
      <c r="A16" t="s">
        <v>159</v>
      </c>
      <c r="B16" s="46">
        <v>0</v>
      </c>
      <c r="C16" s="46">
        <v>0</v>
      </c>
      <c r="D16" s="47">
        <f t="shared" si="0"/>
        <v>0</v>
      </c>
      <c r="E16" s="48" t="e">
        <f t="shared" si="1"/>
        <v>#DIV/0!</v>
      </c>
      <c r="F16" s="45" t="e">
        <f t="shared" si="2"/>
        <v>#DIV/0!</v>
      </c>
      <c r="G16" s="54" t="s">
        <v>160</v>
      </c>
    </row>
    <row r="17" spans="1:7" ht="12.75">
      <c r="A17" t="s">
        <v>147</v>
      </c>
      <c r="B17" s="46">
        <v>13</v>
      </c>
      <c r="C17" s="46">
        <v>0</v>
      </c>
      <c r="D17" s="47">
        <f t="shared" si="0"/>
        <v>13</v>
      </c>
      <c r="E17" s="48">
        <f t="shared" si="1"/>
        <v>0</v>
      </c>
      <c r="F17" s="45">
        <f t="shared" si="2"/>
      </c>
      <c r="G17" s="45"/>
    </row>
    <row r="18" spans="1:7" ht="12.75">
      <c r="A18" t="s">
        <v>155</v>
      </c>
      <c r="B18" s="46">
        <v>7</v>
      </c>
      <c r="C18" s="46">
        <v>0</v>
      </c>
      <c r="D18" s="47">
        <f t="shared" si="0"/>
        <v>7</v>
      </c>
      <c r="E18" s="48">
        <f t="shared" si="1"/>
        <v>0</v>
      </c>
      <c r="F18" s="45">
        <f t="shared" si="2"/>
      </c>
      <c r="G18" s="45"/>
    </row>
    <row r="19" spans="1:7" ht="12.75">
      <c r="A19" t="s">
        <v>137</v>
      </c>
      <c r="B19" s="46">
        <v>27</v>
      </c>
      <c r="C19" s="46">
        <v>0</v>
      </c>
      <c r="D19" s="47">
        <f t="shared" si="0"/>
        <v>27</v>
      </c>
      <c r="E19" s="48">
        <f t="shared" si="1"/>
        <v>0</v>
      </c>
      <c r="F19" s="45">
        <f t="shared" si="2"/>
      </c>
      <c r="G19" s="45"/>
    </row>
    <row r="20" spans="1:7" ht="12.75">
      <c r="A20" t="s">
        <v>157</v>
      </c>
      <c r="B20" s="46">
        <v>1</v>
      </c>
      <c r="C20" s="46">
        <v>0</v>
      </c>
      <c r="D20" s="47">
        <f t="shared" si="0"/>
        <v>1</v>
      </c>
      <c r="E20" s="48">
        <f t="shared" si="1"/>
        <v>0</v>
      </c>
      <c r="F20" s="45">
        <f t="shared" si="2"/>
      </c>
      <c r="G20" s="45"/>
    </row>
    <row r="21" spans="1:7" ht="12.75">
      <c r="A21" t="s">
        <v>138</v>
      </c>
      <c r="B21" s="46">
        <v>1</v>
      </c>
      <c r="C21" s="46">
        <v>0</v>
      </c>
      <c r="D21" s="47">
        <f t="shared" si="0"/>
        <v>1</v>
      </c>
      <c r="E21" s="48">
        <f t="shared" si="1"/>
        <v>0</v>
      </c>
      <c r="F21" s="45">
        <f t="shared" si="2"/>
      </c>
      <c r="G21" s="45"/>
    </row>
    <row r="22" spans="1:7" ht="12.75">
      <c r="A22" t="s">
        <v>151</v>
      </c>
      <c r="B22" s="46">
        <v>2</v>
      </c>
      <c r="C22" s="46">
        <v>0</v>
      </c>
      <c r="D22" s="47">
        <f t="shared" si="0"/>
        <v>2</v>
      </c>
      <c r="E22" s="48">
        <f t="shared" si="1"/>
        <v>0</v>
      </c>
      <c r="F22" s="45">
        <f t="shared" si="2"/>
      </c>
      <c r="G22" s="45"/>
    </row>
    <row r="23" spans="1:7" ht="12.75">
      <c r="A23" t="s">
        <v>148</v>
      </c>
      <c r="B23" s="46">
        <v>1</v>
      </c>
      <c r="C23" s="46">
        <v>0</v>
      </c>
      <c r="D23" s="47">
        <f t="shared" si="0"/>
        <v>1</v>
      </c>
      <c r="E23" s="48">
        <f t="shared" si="1"/>
        <v>0</v>
      </c>
      <c r="F23" s="45">
        <f t="shared" si="2"/>
      </c>
      <c r="G23" s="45"/>
    </row>
    <row r="24" spans="1:7" ht="12.75">
      <c r="A24" s="49"/>
      <c r="B24" s="47"/>
      <c r="C24" s="47"/>
      <c r="D24" s="43"/>
      <c r="E24" s="44"/>
      <c r="F24" s="45"/>
      <c r="G24" s="45"/>
    </row>
    <row r="25" spans="1:7" ht="12.75">
      <c r="A25" s="50" t="s">
        <v>139</v>
      </c>
      <c r="B25" s="51">
        <f>SUM(B3:B23)</f>
        <v>103</v>
      </c>
      <c r="C25" s="51">
        <f>SUM(C3:C23)</f>
        <v>0</v>
      </c>
      <c r="D25" s="51">
        <f>SUM(D3:D23)</f>
        <v>103</v>
      </c>
      <c r="E25" s="52">
        <f>C25/B25</f>
        <v>0</v>
      </c>
      <c r="F25" s="45">
        <f>IF(E25=1,"Done","")</f>
      </c>
      <c r="G25" s="45"/>
    </row>
    <row r="26" spans="1:7" ht="12.75">
      <c r="A26" s="53"/>
      <c r="B26" s="47">
        <f>IF(SUM(B3:B23)=B25,"","Error")</f>
      </c>
      <c r="C26" s="47">
        <f>IF(SUM(C3:C23)=C25,"","Error")</f>
      </c>
      <c r="D26" s="43">
        <f>IF(SUM(D3:D23)=D25,"","Error")</f>
      </c>
      <c r="E26" s="48"/>
      <c r="F26" s="54"/>
      <c r="G26" s="45"/>
    </row>
    <row r="27" spans="1:7" ht="12.75">
      <c r="A27" s="55" t="s">
        <v>140</v>
      </c>
      <c r="B27" s="56">
        <f>COUNTIF(B3:B23,"&gt;0")</f>
        <v>20</v>
      </c>
      <c r="C27" s="56"/>
      <c r="D27" s="43"/>
      <c r="E27" s="48"/>
      <c r="F27" s="45"/>
      <c r="G27" s="45"/>
    </row>
    <row r="28" spans="1:7" ht="12.75">
      <c r="A28" s="49"/>
      <c r="B28" s="47"/>
      <c r="C28" s="47"/>
      <c r="D28" s="43"/>
      <c r="E28" s="48"/>
      <c r="F28" s="45"/>
      <c r="G28" s="45"/>
    </row>
    <row r="29" spans="1:7" ht="12.75">
      <c r="A29" s="49"/>
      <c r="B29" s="57" t="s">
        <v>141</v>
      </c>
      <c r="C29" s="57" t="s">
        <v>129</v>
      </c>
      <c r="D29" s="57" t="s">
        <v>142</v>
      </c>
      <c r="E29" s="48"/>
      <c r="F29" s="45"/>
      <c r="G29" s="45"/>
    </row>
    <row r="30" spans="1:7" ht="12.75">
      <c r="A30" s="58" t="s">
        <v>143</v>
      </c>
      <c r="B30" s="65"/>
      <c r="C30" s="65"/>
      <c r="D30" s="66"/>
      <c r="E30" s="67"/>
      <c r="F30" s="68"/>
      <c r="G30" s="45"/>
    </row>
    <row r="31" spans="1:7" ht="12.75">
      <c r="A31" s="64" t="s">
        <v>144</v>
      </c>
      <c r="B31" s="65"/>
      <c r="C31" s="65"/>
      <c r="D31" s="66"/>
      <c r="E31" s="67"/>
      <c r="F31" s="68"/>
      <c r="G31" s="45"/>
    </row>
    <row r="32" spans="1:7" ht="12.75">
      <c r="A32" s="58" t="s">
        <v>145</v>
      </c>
      <c r="B32" s="65"/>
      <c r="C32" s="65"/>
      <c r="D32" s="69"/>
      <c r="E32" s="67"/>
      <c r="F32" s="68"/>
      <c r="G32" s="45"/>
    </row>
    <row r="33" spans="1:7" ht="12.75">
      <c r="A33" s="49"/>
      <c r="B33" s="69"/>
      <c r="C33" s="69"/>
      <c r="D33" s="66"/>
      <c r="E33" s="70"/>
      <c r="F33" s="68"/>
      <c r="G33" s="45"/>
    </row>
    <row r="34" spans="1:7" ht="12.75">
      <c r="A34" s="49"/>
      <c r="B34" s="47"/>
      <c r="C34" s="47"/>
      <c r="D34" s="43"/>
      <c r="E34" s="44"/>
      <c r="F34" s="45"/>
      <c r="G34" s="45"/>
    </row>
    <row r="35" spans="1:7" ht="13.5" thickBot="1">
      <c r="A35" s="49"/>
      <c r="B35" s="59"/>
      <c r="C35" s="47"/>
      <c r="D35" s="43"/>
      <c r="E35" s="44"/>
      <c r="F35" s="45"/>
      <c r="G35" s="45"/>
    </row>
    <row r="36" spans="1:7" ht="32.25" thickBot="1">
      <c r="A36" s="76" t="s">
        <v>161</v>
      </c>
      <c r="B36" s="47"/>
      <c r="C36" s="80" t="s">
        <v>172</v>
      </c>
      <c r="D36" s="43"/>
      <c r="E36" s="44"/>
      <c r="F36" s="45"/>
      <c r="G36" s="45"/>
    </row>
    <row r="37" spans="1:7" ht="13.5" thickBot="1">
      <c r="A37" s="71"/>
      <c r="B37" s="47"/>
      <c r="C37" s="47"/>
      <c r="D37" s="43"/>
      <c r="E37" s="44"/>
      <c r="F37" s="45"/>
      <c r="G37" s="45"/>
    </row>
    <row r="38" spans="1:9" ht="13.5" thickBot="1">
      <c r="A38" s="72" t="s">
        <v>162</v>
      </c>
      <c r="B38" s="73" t="s">
        <v>163</v>
      </c>
      <c r="C38" s="73" t="s">
        <v>164</v>
      </c>
      <c r="D38" s="73" t="s">
        <v>165</v>
      </c>
      <c r="E38" s="74" t="s">
        <v>166</v>
      </c>
      <c r="F38" s="19"/>
      <c r="G38" s="19"/>
      <c r="H38" s="19"/>
      <c r="I38" s="75"/>
    </row>
    <row r="39" spans="1:9" ht="12.75">
      <c r="A39" s="41"/>
      <c r="B39" s="42"/>
      <c r="C39" s="42"/>
      <c r="D39" s="42"/>
      <c r="E39" s="111"/>
      <c r="F39" s="112"/>
      <c r="G39" s="112"/>
      <c r="H39" s="112"/>
      <c r="I39" s="112"/>
    </row>
    <row r="40" spans="1:10" ht="25.5">
      <c r="A40" s="113" t="s">
        <v>419</v>
      </c>
      <c r="B40" s="69" t="s">
        <v>168</v>
      </c>
      <c r="C40" s="69">
        <v>1</v>
      </c>
      <c r="D40" s="69" t="e">
        <f>COUNTIF('[1]Comments'!$P$4:'[1]Comments'!$P$2000,C40)</f>
        <v>#REF!</v>
      </c>
      <c r="E40" s="78" t="s">
        <v>169</v>
      </c>
      <c r="F40" s="79"/>
      <c r="G40" s="79"/>
      <c r="H40" s="79"/>
      <c r="I40" s="79"/>
      <c r="J40" s="79"/>
    </row>
    <row r="41" spans="1:10" ht="12.75">
      <c r="A41" s="77" t="s">
        <v>167</v>
      </c>
      <c r="B41" s="69" t="s">
        <v>168</v>
      </c>
      <c r="C41" s="69">
        <v>2</v>
      </c>
      <c r="D41" s="69" t="e">
        <f>COUNTIF('[1]Comments'!$P$4:'[1]Comments'!$P$2000,C41)</f>
        <v>#REF!</v>
      </c>
      <c r="E41" s="78" t="s">
        <v>170</v>
      </c>
      <c r="F41" s="79"/>
      <c r="G41" s="79"/>
      <c r="H41" s="79"/>
      <c r="I41" s="79"/>
      <c r="J41" s="79"/>
    </row>
    <row r="42" spans="1:10" ht="12.75">
      <c r="A42" s="77" t="s">
        <v>167</v>
      </c>
      <c r="B42" s="69" t="s">
        <v>168</v>
      </c>
      <c r="C42" s="69">
        <v>3</v>
      </c>
      <c r="D42" s="69" t="e">
        <f>COUNTIF('[1]Comments'!$P$4:'[1]Comments'!$P$2000,C42)</f>
        <v>#REF!</v>
      </c>
      <c r="E42" s="78" t="s">
        <v>171</v>
      </c>
      <c r="F42" s="79"/>
      <c r="G42" s="79"/>
      <c r="H42" s="79"/>
      <c r="I42" s="79"/>
      <c r="J42" s="79"/>
    </row>
    <row r="44" spans="2:6" ht="12.75">
      <c r="B44" s="79"/>
      <c r="C44" s="69"/>
      <c r="D44" s="66" t="e">
        <f>IF(SUM(D16:D43)=#REF!,"","Error")</f>
        <v>#REF!</v>
      </c>
      <c r="E44" s="81"/>
      <c r="F44" s="68"/>
    </row>
    <row r="45" spans="2:6" ht="12.75">
      <c r="B45" s="79"/>
      <c r="C45" s="82" t="s">
        <v>173</v>
      </c>
      <c r="D45" s="83">
        <f>SUM($D$106:$D$124)-D31-D32</f>
        <v>0</v>
      </c>
      <c r="E45" s="84" t="e">
        <f>$D$134/$B$89</f>
        <v>#DIV/0!</v>
      </c>
      <c r="F45" s="85"/>
    </row>
    <row r="46" spans="2:6" ht="12.75">
      <c r="B46" s="79"/>
      <c r="C46" s="86" t="s">
        <v>142</v>
      </c>
      <c r="D46" s="87">
        <f>D31+D32</f>
        <v>0</v>
      </c>
      <c r="E46" s="88" t="e">
        <f>$D$135/$B$89</f>
        <v>#DIV/0!</v>
      </c>
      <c r="F46" s="89">
        <f>SUM($E$134:$E$135)</f>
        <v>0</v>
      </c>
    </row>
    <row r="47" spans="2:6" ht="12.75">
      <c r="B47" s="79"/>
      <c r="C47" s="86" t="s">
        <v>174</v>
      </c>
      <c r="D47" s="87">
        <f>SUM($D$125:$D$132)</f>
        <v>0</v>
      </c>
      <c r="E47" s="88" t="e">
        <f>$D$136/$B$89</f>
        <v>#DIV/0!</v>
      </c>
      <c r="F47" s="89">
        <f>SUM($E$134:$E$136)</f>
        <v>0</v>
      </c>
    </row>
    <row r="48" spans="2:6" ht="12.75">
      <c r="B48" s="79"/>
      <c r="C48" s="90" t="s">
        <v>175</v>
      </c>
      <c r="D48" s="91" t="e">
        <f>#REF!-SUM(D45:D47)</f>
        <v>#REF!</v>
      </c>
      <c r="E48" s="92" t="e">
        <f>D48/#REF!</f>
        <v>#REF!</v>
      </c>
      <c r="F48" s="93"/>
    </row>
    <row r="53" spans="1:7" ht="13.5" thickBot="1">
      <c r="A53" s="94"/>
      <c r="B53" s="47"/>
      <c r="C53" s="47"/>
      <c r="D53" s="43"/>
      <c r="E53" s="44"/>
      <c r="F53" s="45"/>
      <c r="G53" s="45"/>
    </row>
    <row r="54" spans="1:7" ht="16.5" thickBot="1">
      <c r="A54" s="76" t="s">
        <v>176</v>
      </c>
      <c r="B54" s="47"/>
      <c r="C54" s="47"/>
      <c r="D54" s="43"/>
      <c r="E54" s="44"/>
      <c r="F54" s="45"/>
      <c r="G54" s="45"/>
    </row>
    <row r="55" spans="1:7" ht="13.5" thickBot="1">
      <c r="A55" s="49"/>
      <c r="B55" s="47"/>
      <c r="C55" s="47"/>
      <c r="D55" s="43"/>
      <c r="E55" s="44"/>
      <c r="F55" s="45"/>
      <c r="G55" s="45"/>
    </row>
    <row r="56" spans="1:9" ht="13.5" thickBot="1">
      <c r="A56" s="96" t="s">
        <v>177</v>
      </c>
      <c r="B56" s="97" t="s">
        <v>141</v>
      </c>
      <c r="C56" s="97" t="s">
        <v>129</v>
      </c>
      <c r="D56" s="97" t="s">
        <v>142</v>
      </c>
      <c r="E56" s="98"/>
      <c r="F56" s="99"/>
      <c r="G56" s="99"/>
      <c r="H56" s="19"/>
      <c r="I56" s="75"/>
    </row>
    <row r="57" spans="1:7" ht="12.75">
      <c r="A57" s="95" t="s">
        <v>420</v>
      </c>
      <c r="B57" s="69" t="e">
        <f>COUNTIF('[1]Comments'!$S$4:'[1]Comments'!$S$2000,A57)</f>
        <v>#REF!</v>
      </c>
      <c r="C57" s="69" t="e">
        <f>SUMPRODUCT(('[1]Comments'!$S$4:'[1]Comments'!$S$2000=A57)*('[1]Comments'!$P$4:'[1]Comments'!$P$2000&gt;0))</f>
        <v>#REF!</v>
      </c>
      <c r="D57" s="66" t="e">
        <f>B57-C57</f>
        <v>#REF!</v>
      </c>
      <c r="E57" s="67" t="e">
        <f>C57/B57</f>
        <v>#REF!</v>
      </c>
      <c r="F57" s="68" t="e">
        <f>IF(E57=1,"Done","")</f>
        <v>#REF!</v>
      </c>
      <c r="G57" s="45"/>
    </row>
    <row r="58" spans="1:7" ht="12.75">
      <c r="A58" s="95" t="s">
        <v>178</v>
      </c>
      <c r="B58" s="69" t="e">
        <f>COUNTIF('[1]Comments'!$S$4:'[1]Comments'!$S$2000,A58)</f>
        <v>#REF!</v>
      </c>
      <c r="C58" s="69" t="e">
        <f>SUMPRODUCT(('[1]Comments'!$S$4:'[1]Comments'!$S$2000=A58)*('[1]Comments'!$P$4:'[1]Comments'!$P$2000&gt;0))</f>
        <v>#REF!</v>
      </c>
      <c r="D58" s="66" t="e">
        <f>B58-C58</f>
        <v>#REF!</v>
      </c>
      <c r="E58" s="67" t="e">
        <f>C58/B58</f>
        <v>#REF!</v>
      </c>
      <c r="F58" s="68" t="e">
        <f>IF(E58=1,"Done","")</f>
        <v>#REF!</v>
      </c>
      <c r="G58" s="45"/>
    </row>
    <row r="59" spans="1:7" ht="12.75">
      <c r="A59" s="95" t="s">
        <v>405</v>
      </c>
      <c r="B59" s="69" t="e">
        <f>COUNTIF('[1]Comments'!$S$4:'[1]Comments'!$S$2000,"Clause "&amp;A59)</f>
        <v>#REF!</v>
      </c>
      <c r="C59" s="69" t="e">
        <f>SUMPRODUCT(('[1]Comments'!$S$4:'[1]Comments'!$S$2000="Clause "&amp;A59)*('[1]Comments'!$P$4:'[1]Comments'!$P$2000&gt;0))</f>
        <v>#REF!</v>
      </c>
      <c r="D59" s="66" t="e">
        <f>B59-C59</f>
        <v>#REF!</v>
      </c>
      <c r="E59" s="67" t="e">
        <f>C59/B59</f>
        <v>#REF!</v>
      </c>
      <c r="F59" s="68" t="e">
        <f>IF(E59=1,"Done","")</f>
        <v>#REF!</v>
      </c>
      <c r="G59" s="45"/>
    </row>
    <row r="60" spans="1:7" ht="12.75">
      <c r="A60" s="95" t="s">
        <v>408</v>
      </c>
      <c r="B60" s="69" t="e">
        <f>COUNTIF('[1]Comments'!$S$4:'[1]Comments'!$S$2000,"Clause "&amp;A60)</f>
        <v>#REF!</v>
      </c>
      <c r="C60" s="69" t="e">
        <f>SUMPRODUCT(('[1]Comments'!$S$4:'[1]Comments'!$S$2000="Clause "&amp;A60)*('[1]Comments'!$P$4:'[1]Comments'!$P$2000&gt;0))</f>
        <v>#REF!</v>
      </c>
      <c r="D60" s="66" t="e">
        <f>B60-C60</f>
        <v>#REF!</v>
      </c>
      <c r="E60" s="67" t="e">
        <f>C60/B60</f>
        <v>#REF!</v>
      </c>
      <c r="F60" s="68" t="e">
        <f>IF(E60=1,"Done","")</f>
        <v>#REF!</v>
      </c>
      <c r="G60" s="45"/>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dimension ref="A1:E6"/>
  <sheetViews>
    <sheetView zoomScale="75" zoomScaleNormal="75" workbookViewId="0" topLeftCell="A1">
      <selection activeCell="B3" sqref="B3"/>
    </sheetView>
  </sheetViews>
  <sheetFormatPr defaultColWidth="9.140625" defaultRowHeight="12.75"/>
  <cols>
    <col min="1" max="1" width="5.421875" style="0" customWidth="1"/>
    <col min="2" max="2" width="25.7109375" style="0" customWidth="1"/>
    <col min="3" max="3" width="16.8515625" style="0" customWidth="1"/>
    <col min="4" max="5" width="46.57421875" style="0" customWidth="1"/>
  </cols>
  <sheetData>
    <row r="1" spans="1:5" s="19" customFormat="1" ht="26.25" thickBot="1">
      <c r="A1" s="103" t="s">
        <v>179</v>
      </c>
      <c r="B1" s="18" t="s">
        <v>180</v>
      </c>
      <c r="C1" s="104" t="s">
        <v>181</v>
      </c>
      <c r="D1" s="18" t="s">
        <v>182</v>
      </c>
      <c r="E1" s="18" t="s">
        <v>183</v>
      </c>
    </row>
    <row r="2" spans="1:5" s="108" customFormat="1" ht="12.75">
      <c r="A2" s="105"/>
      <c r="B2" s="106"/>
      <c r="C2" s="107"/>
      <c r="D2" s="106"/>
      <c r="E2" s="106"/>
    </row>
    <row r="3" spans="1:5" s="108" customFormat="1" ht="12.75">
      <c r="A3" s="105"/>
      <c r="B3" s="106"/>
      <c r="C3" s="107"/>
      <c r="D3" s="106"/>
      <c r="E3" s="106"/>
    </row>
    <row r="4" spans="1:5" s="108" customFormat="1" ht="12.75">
      <c r="A4" s="105"/>
      <c r="B4" s="106"/>
      <c r="C4" s="107"/>
      <c r="D4" s="106"/>
      <c r="E4" s="106"/>
    </row>
    <row r="5" spans="1:5" ht="51">
      <c r="A5" s="100">
        <v>4</v>
      </c>
      <c r="B5" s="110" t="s">
        <v>192</v>
      </c>
      <c r="C5" s="102" t="s">
        <v>184</v>
      </c>
      <c r="D5" s="102" t="s">
        <v>185</v>
      </c>
      <c r="E5" s="102" t="s">
        <v>186</v>
      </c>
    </row>
    <row r="6" spans="1:5" ht="127.5">
      <c r="A6" s="100">
        <v>7</v>
      </c>
      <c r="B6" s="101" t="s">
        <v>187</v>
      </c>
      <c r="C6" s="101" t="s">
        <v>188</v>
      </c>
      <c r="D6" s="101" t="s">
        <v>189</v>
      </c>
      <c r="E6" s="101" t="s">
        <v>190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G6"/>
  <sheetViews>
    <sheetView workbookViewId="0" topLeftCell="A1">
      <selection activeCell="C18" sqref="C18"/>
    </sheetView>
  </sheetViews>
  <sheetFormatPr defaultColWidth="9.140625" defaultRowHeight="12.75"/>
  <cols>
    <col min="2" max="2" width="16.140625" style="0" customWidth="1"/>
    <col min="3" max="3" width="50.28125" style="0" customWidth="1"/>
    <col min="4" max="4" width="11.421875" style="0" customWidth="1"/>
    <col min="5" max="5" width="13.00390625" style="0" customWidth="1"/>
    <col min="6" max="6" width="17.7109375" style="0" customWidth="1"/>
    <col min="7" max="7" width="12.00390625" style="0" customWidth="1"/>
  </cols>
  <sheetData>
    <row r="1" spans="1:7" s="24" customFormat="1" ht="25.5">
      <c r="A1" s="20" t="s">
        <v>193</v>
      </c>
      <c r="B1" s="21" t="s">
        <v>194</v>
      </c>
      <c r="C1" s="22" t="s">
        <v>195</v>
      </c>
      <c r="D1" s="22" t="s">
        <v>196</v>
      </c>
      <c r="E1" s="22" t="s">
        <v>197</v>
      </c>
      <c r="F1" s="22" t="s">
        <v>198</v>
      </c>
      <c r="G1" s="23" t="s">
        <v>199</v>
      </c>
    </row>
    <row r="2" spans="1:7" s="28" customFormat="1" ht="12.75">
      <c r="A2" s="26">
        <v>0</v>
      </c>
      <c r="B2" s="27" t="s">
        <v>202</v>
      </c>
      <c r="C2" s="28" t="s">
        <v>200</v>
      </c>
      <c r="D2" s="28" t="s">
        <v>203</v>
      </c>
      <c r="E2" s="30">
        <v>38783</v>
      </c>
      <c r="G2" s="31" t="s">
        <v>204</v>
      </c>
    </row>
    <row r="3" spans="1:7" s="28" customFormat="1" ht="12.75">
      <c r="A3" s="26"/>
      <c r="B3" s="27"/>
      <c r="G3" s="29"/>
    </row>
    <row r="4" spans="1:7" s="28" customFormat="1" ht="12.75">
      <c r="A4" s="26"/>
      <c r="B4" s="27"/>
      <c r="G4" s="29"/>
    </row>
    <row r="5" s="25" customFormat="1" ht="12.75"/>
    <row r="6" s="25" customFormat="1" ht="12.75">
      <c r="B6" s="25" t="s">
        <v>201</v>
      </c>
    </row>
    <row r="7" s="25" customFormat="1" ht="12.75"/>
    <row r="8" s="25" customFormat="1" ht="12.75"/>
    <row r="9" s="25" customFormat="1" ht="12.75"/>
    <row r="10" s="25" customFormat="1" ht="12.75"/>
    <row r="11" s="25" customFormat="1" ht="12.75"/>
    <row r="12" s="25" customFormat="1" ht="12.75"/>
    <row r="13" s="25" customFormat="1" ht="12.75"/>
    <row r="14" s="25" customFormat="1" ht="12.75"/>
    <row r="15" s="25" customFormat="1" ht="12.75"/>
    <row r="16" s="25" customFormat="1" ht="12.75"/>
    <row r="17" s="25" customFormat="1" ht="12.75"/>
    <row r="18" s="25" customFormat="1" ht="12.75"/>
    <row r="19" s="25" customFormat="1" 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B10" sqref="B10"/>
    </sheetView>
  </sheetViews>
  <sheetFormatPr defaultColWidth="9.140625" defaultRowHeight="12.75"/>
  <cols>
    <col min="1" max="1" width="33.7109375" style="0" customWidth="1"/>
  </cols>
  <sheetData>
    <row r="1" ht="15.75">
      <c r="A1" s="11" t="s">
        <v>375</v>
      </c>
    </row>
    <row r="2" ht="12.75">
      <c r="A2" s="12"/>
    </row>
    <row r="3" ht="12.75">
      <c r="A3" s="12"/>
    </row>
    <row r="4" ht="13.5" thickBot="1">
      <c r="A4" s="39" t="s">
        <v>125</v>
      </c>
    </row>
    <row r="5" ht="13.5" thickBot="1">
      <c r="A5" s="40" t="s">
        <v>127</v>
      </c>
    </row>
    <row r="6" ht="12.75">
      <c r="A6" s="12" t="s">
        <v>126</v>
      </c>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TGp Comment Resolution Spreadsheet</dc:title>
  <dc:subject>TGp First Letter Ballot</dc:subject>
  <dc:creator>Wayne Fisher</dc:creator>
  <cp:keywords>TGp, DSRC, WAVE, Wireless, Vehicular Environments</cp:keywords>
  <dc:description>DSRC = Dedicated Short-range Communications
WAVE = Wireless access in vehicular environments</dc:description>
  <cp:lastModifiedBy>PC Services</cp:lastModifiedBy>
  <cp:lastPrinted>2004-11-19T06:33:11Z</cp:lastPrinted>
  <dcterms:created xsi:type="dcterms:W3CDTF">2004-07-14T16:37:20Z</dcterms:created>
  <dcterms:modified xsi:type="dcterms:W3CDTF">2006-03-08T00:50:04Z</dcterms:modified>
  <cp:category/>
  <cp:version/>
  <cp:contentType/>
  <cp:contentStatus/>
</cp:coreProperties>
</file>