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8745" windowHeight="4920" tabRatio="806" activeTab="0"/>
  </bookViews>
  <sheets>
    <sheet name="Title" sheetId="1" r:id="rId1"/>
    <sheet name="Links" sheetId="2" r:id="rId2"/>
    <sheet name="Common" sheetId="3" r:id="rId3"/>
    <sheet name="CC summary" sheetId="4" r:id="rId4"/>
    <sheet name="CC comparison" sheetId="5" r:id="rId5"/>
    <sheet name="ss#1 EDCA 2x2x20 +" sheetId="6" r:id="rId6"/>
    <sheet name="ss#1 HCCA 2x2x20 +" sheetId="7" r:id="rId7"/>
    <sheet name="ss#4 EDCA 2x2x20 +" sheetId="8" r:id="rId8"/>
    <sheet name="ss#4 HCCA 2x2x20 +" sheetId="9" r:id="rId9"/>
    <sheet name="ss#6 EDCA 2x2x20 +" sheetId="10" r:id="rId10"/>
    <sheet name="ss#6 HCCA 2x2x20 +" sheetId="11" r:id="rId11"/>
    <sheet name="ss#1 EDCA 2x2x40 +" sheetId="12" r:id="rId12"/>
    <sheet name="ss#1 HCCA 2x2x40 +" sheetId="13" r:id="rId13"/>
    <sheet name="ss#4 EDCA 2x2x40 +" sheetId="14" r:id="rId14"/>
    <sheet name="ss#4 HCCA 2x2x40 +" sheetId="15" r:id="rId15"/>
    <sheet name="ss#6 EDCA 2x2x40 +" sheetId="16" r:id="rId16"/>
    <sheet name="ss#6 HCCA 2x2x40 +" sheetId="17" r:id="rId17"/>
    <sheet name="ss#17,#18,#19, CC15" sheetId="18" r:id="rId18"/>
    <sheet name="ss#16 CC27 2X2X40" sheetId="19" r:id="rId19"/>
    <sheet name="ss#16 CC28 2X2X20" sheetId="20" r:id="rId20"/>
    <sheet name="CC27 vs. CC28" sheetId="21" r:id="rId21"/>
    <sheet name="References" sheetId="22" r:id="rId22"/>
  </sheets>
  <externalReferences>
    <externalReference r:id="rId25"/>
  </externalReferences>
  <definedNames/>
  <calcPr fullCalcOnLoad="1"/>
</workbook>
</file>

<file path=xl/comments18.xml><?xml version="1.0" encoding="utf-8"?>
<comments xmlns="http://schemas.openxmlformats.org/spreadsheetml/2006/main">
  <authors>
    <author>Dmitry Akhmetov</author>
  </authors>
  <commentList>
    <comment ref="L5" authorId="0">
      <text>
        <r>
          <rPr>
            <b/>
            <sz val="8"/>
            <rFont val="Tahoma"/>
            <family val="0"/>
          </rPr>
          <t>Dmitry Akhmetov:</t>
        </r>
        <r>
          <rPr>
            <sz val="8"/>
            <rFont val="Tahoma"/>
            <family val="0"/>
          </rPr>
          <t xml:space="preserve">
Adaptation is done using slowlink adaptation </t>
        </r>
      </text>
    </comment>
  </commentList>
</comments>
</file>

<file path=xl/sharedStrings.xml><?xml version="1.0" encoding="utf-8"?>
<sst xmlns="http://schemas.openxmlformats.org/spreadsheetml/2006/main" count="1793" uniqueCount="329">
  <si>
    <t>Submission</t>
  </si>
  <si>
    <t>Venue Date:</t>
  </si>
  <si>
    <t>IEEE P802.11 Wireless LANs</t>
  </si>
  <si>
    <t>Abstract:</t>
  </si>
  <si>
    <t>Subject:</t>
  </si>
  <si>
    <t>Author(s):</t>
  </si>
  <si>
    <t>Address</t>
  </si>
  <si>
    <t xml:space="preserve">Phone: </t>
  </si>
  <si>
    <t xml:space="preserve">Fax: </t>
  </si>
  <si>
    <t>First Author:</t>
  </si>
  <si>
    <t>Designator:</t>
  </si>
  <si>
    <t>References:</t>
  </si>
  <si>
    <t>Full Date:</t>
  </si>
  <si>
    <t>D</t>
  </si>
  <si>
    <t>Dmitry Akhmetov; Sergey Shtin; Adrian Stephens</t>
  </si>
  <si>
    <t>Dmitry Akhmetov, Intel</t>
  </si>
  <si>
    <t>Intel</t>
  </si>
  <si>
    <t>[1]</t>
  </si>
  <si>
    <t>[2]</t>
  </si>
  <si>
    <t>Dmitry.Akhmetov@intel.com; Sergey.Shtin@intel.com; Adrian.P.Stephens@intel.com</t>
  </si>
  <si>
    <t>Revision History</t>
  </si>
  <si>
    <t>Revision</t>
  </si>
  <si>
    <t>Date</t>
  </si>
  <si>
    <t>Author</t>
  </si>
  <si>
    <t>Changes</t>
  </si>
  <si>
    <t>Akhmetov, Shtin, Stephens</t>
  </si>
  <si>
    <t>References</t>
  </si>
  <si>
    <t>Summary of Results Worksheets</t>
  </si>
  <si>
    <t>Name</t>
  </si>
  <si>
    <t>Channel Width</t>
  </si>
  <si>
    <t xml:space="preserve">Channel Access </t>
  </si>
  <si>
    <t>CCs reported</t>
  </si>
  <si>
    <t>Scenario Type</t>
  </si>
  <si>
    <t>Comments</t>
  </si>
  <si>
    <t>ss#1 EDCA 2x2x20</t>
  </si>
  <si>
    <t>20MHz</t>
  </si>
  <si>
    <t>EDCA</t>
  </si>
  <si>
    <t>CC 18, 19, 20, 24</t>
  </si>
  <si>
    <t>Saturated TCP/IP source</t>
  </si>
  <si>
    <t>ss#1 HCCA 2x2x20</t>
  </si>
  <si>
    <t>HCCA</t>
  </si>
  <si>
    <t>ss#4 EDCA 2x2x20</t>
  </si>
  <si>
    <t>ss#4 HCCA 2x2x20</t>
  </si>
  <si>
    <t>ss#6 EDCA 2x2x20</t>
  </si>
  <si>
    <t>ss#6 HCCA 2x2x20</t>
  </si>
  <si>
    <t>ss#1 EDCA 2x2x40</t>
  </si>
  <si>
    <t>40MHz</t>
  </si>
  <si>
    <t>ss#1 HCCA 2x2x40</t>
  </si>
  <si>
    <t>ss#4 EDCA 2x2x40</t>
  </si>
  <si>
    <t>ss#4 HCCA 2x2x40</t>
  </si>
  <si>
    <t>ss#6 EDCA 2x2x40</t>
  </si>
  <si>
    <t>ss#6 HCCA 2x2x40</t>
  </si>
  <si>
    <t>ss#17,#18,#19</t>
  </si>
  <si>
    <t>Mixed</t>
  </si>
  <si>
    <t>EDCA/Legacy</t>
  </si>
  <si>
    <t>CC15</t>
  </si>
  <si>
    <t>ss#16 CC27 2x2x40</t>
  </si>
  <si>
    <t>CC27</t>
  </si>
  <si>
    <t>ss#16 CC28 2x2x20</t>
  </si>
  <si>
    <t>CC28</t>
  </si>
  <si>
    <t>CC27 vs CC28</t>
  </si>
  <si>
    <t>Both</t>
  </si>
  <si>
    <t>CC27 &amp; CC28 graphic</t>
  </si>
  <si>
    <t>TCP Model Parameters for CC18., CC19, CC20. CC24</t>
  </si>
  <si>
    <t>MSS</t>
  </si>
  <si>
    <t>Ethernet (1500)</t>
  </si>
  <si>
    <t>Receive Buffer (bytes)</t>
  </si>
  <si>
    <t>Receive Buffer Adjustment</t>
  </si>
  <si>
    <t>None</t>
  </si>
  <si>
    <t>Receive Buffer Usage Threshold</t>
  </si>
  <si>
    <t>Delayed ACK Mechanism</t>
  </si>
  <si>
    <t>Segment/Clock based</t>
  </si>
  <si>
    <t>Maximum ACK Delay (sec)</t>
  </si>
  <si>
    <t>Duplicate ACK Threshold</t>
  </si>
  <si>
    <t>Fast Recovery</t>
  </si>
  <si>
    <t>Reno</t>
  </si>
  <si>
    <t>Window Scaling</t>
  </si>
  <si>
    <t>Disabled</t>
  </si>
  <si>
    <t>Selectove AKC (SACK)</t>
  </si>
  <si>
    <t>ECN Capability</t>
  </si>
  <si>
    <t>Segment Send Threshold</t>
  </si>
  <si>
    <t>Byte Boundary</t>
  </si>
  <si>
    <t>Active Connection Threshold</t>
  </si>
  <si>
    <t>Unlimited</t>
  </si>
  <si>
    <t>Karn's Algorithm</t>
  </si>
  <si>
    <t>Maximum Data Attempts</t>
  </si>
  <si>
    <t>Maximum Connect intervals</t>
  </si>
  <si>
    <t>Not Applicable</t>
  </si>
  <si>
    <t>Maximum Data Intervals</t>
  </si>
  <si>
    <t xml:space="preserve">Initial RTO (sec) </t>
  </si>
  <si>
    <t>Mim RTS (sec)</t>
  </si>
  <si>
    <t>Max RTO (sec)</t>
  </si>
  <si>
    <t>RTT Gain</t>
  </si>
  <si>
    <t>Deviation gain</t>
  </si>
  <si>
    <t>RTT Deviation Coefficient</t>
  </si>
  <si>
    <t>Timer Granularity</t>
  </si>
  <si>
    <t>Persistence Timeout (sec)</t>
  </si>
  <si>
    <t>Scenario</t>
  </si>
  <si>
    <t>CC18</t>
  </si>
  <si>
    <t>CC19</t>
  </si>
  <si>
    <t>CC20</t>
  </si>
  <si>
    <t>CC24</t>
  </si>
  <si>
    <t>Total GoodPut</t>
  </si>
  <si>
    <t>Ratio</t>
  </si>
  <si>
    <t>MAX Flows</t>
  </si>
  <si>
    <t>Fraction</t>
  </si>
  <si>
    <t>Metric 1</t>
  </si>
  <si>
    <t>Metric 2</t>
  </si>
  <si>
    <t>Metric 3</t>
  </si>
  <si>
    <t>Average PHY Rate</t>
  </si>
  <si>
    <t>MAC efficiency</t>
  </si>
  <si>
    <t>From</t>
  </si>
  <si>
    <t>To</t>
  </si>
  <si>
    <t>TID non-QoS</t>
  </si>
  <si>
    <t>TID QoS</t>
  </si>
  <si>
    <t>Received MPDUs</t>
  </si>
  <si>
    <t>Indicated MSDUs</t>
  </si>
  <si>
    <t>Indicated bits</t>
  </si>
  <si>
    <t>MAX ETE delay</t>
  </si>
  <si>
    <t>Too late MSDUs</t>
  </si>
  <si>
    <t>Too late bits</t>
  </si>
  <si>
    <t>Dropped/Discared MPDUs</t>
  </si>
  <si>
    <t>Dropped/Discared bits</t>
  </si>
  <si>
    <t>Offered Load</t>
  </si>
  <si>
    <t>Achieved Goodput</t>
  </si>
  <si>
    <t>Total non-QoS goodput</t>
  </si>
  <si>
    <t>Achieved PLR</t>
  </si>
  <si>
    <t>MAX PLR</t>
  </si>
  <si>
    <t>Num of QoS Flows</t>
  </si>
  <si>
    <t>Fraction, %</t>
  </si>
  <si>
    <t>Metric1</t>
  </si>
  <si>
    <t>Metric2</t>
  </si>
  <si>
    <t>Metric3</t>
  </si>
  <si>
    <t xml:space="preserve">Metric </t>
  </si>
  <si>
    <t>17/17</t>
  </si>
  <si>
    <t>QoS parameters</t>
  </si>
  <si>
    <t>AC_BK</t>
  </si>
  <si>
    <t>AC_BE</t>
  </si>
  <si>
    <t>AC_VI</t>
  </si>
  <si>
    <t>AC_VO</t>
  </si>
  <si>
    <t>TXOP</t>
  </si>
  <si>
    <t>CwMin</t>
  </si>
  <si>
    <t>CwMax</t>
  </si>
  <si>
    <t>AIFS</t>
  </si>
  <si>
    <t>Basic Rate</t>
  </si>
  <si>
    <t>Slow link adaptation</t>
  </si>
  <si>
    <t>Operational Rate</t>
  </si>
  <si>
    <t>Fast Link adaptation</t>
  </si>
  <si>
    <t>MAC parameters</t>
  </si>
  <si>
    <t>PHY parameters</t>
  </si>
  <si>
    <t>PHY model</t>
  </si>
  <si>
    <t>Average capacity based model</t>
  </si>
  <si>
    <t>SRA</t>
  </si>
  <si>
    <t>Min Size</t>
  </si>
  <si>
    <t>Max Size</t>
  </si>
  <si>
    <t>PHY type</t>
  </si>
  <si>
    <t>MIMO (ZF)</t>
  </si>
  <si>
    <t>On</t>
  </si>
  <si>
    <t>Antenna configuration</t>
  </si>
  <si>
    <t>2x2</t>
  </si>
  <si>
    <t>MRMRA</t>
  </si>
  <si>
    <t>OFF</t>
  </si>
  <si>
    <t>Bandwidth</t>
  </si>
  <si>
    <t>STA TX data while it has time and data in AC</t>
  </si>
  <si>
    <t>TX power</t>
  </si>
  <si>
    <t>17 dBm</t>
  </si>
  <si>
    <t>Fragmentation</t>
  </si>
  <si>
    <t>RX noise figure</t>
  </si>
  <si>
    <t>10 dB</t>
  </si>
  <si>
    <t>Header Compression</t>
  </si>
  <si>
    <t>Channel model</t>
  </si>
  <si>
    <t>B</t>
  </si>
  <si>
    <t>Reverse direction</t>
  </si>
  <si>
    <t>Number of tones</t>
  </si>
  <si>
    <t>Medium Protection</t>
  </si>
  <si>
    <t>Long NAV</t>
  </si>
  <si>
    <t>Guard Interval</t>
  </si>
  <si>
    <t>SGI</t>
  </si>
  <si>
    <t>A-MSDU</t>
  </si>
  <si>
    <t>Static poll schedule</t>
  </si>
  <si>
    <t>TXOP size</t>
  </si>
  <si>
    <t>Poll type</t>
  </si>
  <si>
    <t>Next POLL</t>
  </si>
  <si>
    <t>Self</t>
  </si>
  <si>
    <t>Ext</t>
  </si>
  <si>
    <t>Max PLR</t>
  </si>
  <si>
    <t>18/18</t>
  </si>
  <si>
    <t>39/39</t>
  </si>
  <si>
    <t>E</t>
  </si>
  <si>
    <t>NGI</t>
  </si>
  <si>
    <t>Scenario 17</t>
  </si>
  <si>
    <t>From:</t>
  </si>
  <si>
    <t>To:</t>
  </si>
  <si>
    <t>TID:</t>
  </si>
  <si>
    <t>Received MPDus</t>
  </si>
  <si>
    <t>Indicated MSUDs</t>
  </si>
  <si>
    <t>Rx Rate</t>
  </si>
  <si>
    <t>Goodput</t>
  </si>
  <si>
    <t>T1 value</t>
  </si>
  <si>
    <t>T2 value</t>
  </si>
  <si>
    <t>T3 value</t>
  </si>
  <si>
    <t>T4 value</t>
  </si>
  <si>
    <t>Scenario 18</t>
  </si>
  <si>
    <t>Scenario19</t>
  </si>
  <si>
    <t>HT STA1</t>
  </si>
  <si>
    <t>HT AP</t>
  </si>
  <si>
    <t xml:space="preserve">Legacy STA2 </t>
  </si>
  <si>
    <t>Scenario #17</t>
  </si>
  <si>
    <t>Parameters Name</t>
  </si>
  <si>
    <t>Parameters values</t>
  </si>
  <si>
    <t>Antenna config</t>
  </si>
  <si>
    <t>Band</t>
  </si>
  <si>
    <t>20 Mhz</t>
  </si>
  <si>
    <t>STA0 &amp; STA1</t>
  </si>
  <si>
    <t xml:space="preserve">TX Power </t>
  </si>
  <si>
    <t>RX Noise figure</t>
  </si>
  <si>
    <t>16QAM 1/2</t>
  </si>
  <si>
    <t>PHY receiver type</t>
  </si>
  <si>
    <t>Oper. Rate</t>
  </si>
  <si>
    <t>Tones number</t>
  </si>
  <si>
    <t>Training is performed using slow link adaptation mechnism</t>
  </si>
  <si>
    <t>Scenario #18</t>
  </si>
  <si>
    <t>HT STA0</t>
  </si>
  <si>
    <t>Legacy STA1</t>
  </si>
  <si>
    <t>1x1</t>
  </si>
  <si>
    <t>SISO</t>
  </si>
  <si>
    <t>Scenario #19</t>
  </si>
  <si>
    <t>AP</t>
  </si>
  <si>
    <t>Legacy STA2</t>
  </si>
  <si>
    <t>STA0</t>
  </si>
  <si>
    <t>STA1</t>
  </si>
  <si>
    <t>STA2</t>
  </si>
  <si>
    <t>B/GI=0.8</t>
  </si>
  <si>
    <t>D/GI=0.8</t>
  </si>
  <si>
    <t>B/GI=0.4</t>
  </si>
  <si>
    <t>Off</t>
  </si>
  <si>
    <t>BPSK,R=1/2</t>
  </si>
  <si>
    <t xml:space="preserve">Traffic priorities mapping </t>
  </si>
  <si>
    <t>PHY rates</t>
  </si>
  <si>
    <t>From STA</t>
  </si>
  <si>
    <t>To STA</t>
  </si>
  <si>
    <t>Up</t>
  </si>
  <si>
    <t>MCS 0</t>
  </si>
  <si>
    <t>MCS 1</t>
  </si>
  <si>
    <t>QPSK,R=1/2</t>
  </si>
  <si>
    <t>MCS 2</t>
  </si>
  <si>
    <t>QPSK,R=3/4</t>
  </si>
  <si>
    <t>MCS 3</t>
  </si>
  <si>
    <t>16-QAM,R=1/2</t>
  </si>
  <si>
    <t>MCS 4</t>
  </si>
  <si>
    <t>16-QAM,R=3/4</t>
  </si>
  <si>
    <t>B/D</t>
  </si>
  <si>
    <t>MCS 5</t>
  </si>
  <si>
    <t>64-QAM,R=2/3</t>
  </si>
  <si>
    <t>MCS 6</t>
  </si>
  <si>
    <t>64-QAM,R=3/4</t>
  </si>
  <si>
    <t>MCS 7</t>
  </si>
  <si>
    <t>MCS 8</t>
  </si>
  <si>
    <t>2XBPSK,R=1/2</t>
  </si>
  <si>
    <t>MCS 9</t>
  </si>
  <si>
    <t>2XQPSK,R=1/2</t>
  </si>
  <si>
    <t>MCS 10</t>
  </si>
  <si>
    <t>2XQPSK,R=3/4</t>
  </si>
  <si>
    <t>MCS 11</t>
  </si>
  <si>
    <t>2X16-QAM,R=1/2</t>
  </si>
  <si>
    <t>MCS 12</t>
  </si>
  <si>
    <t>2X16-QAM,R=3/4</t>
  </si>
  <si>
    <t>MCS 13</t>
  </si>
  <si>
    <t>2X64-QAM,R=2/3</t>
  </si>
  <si>
    <t>MCS 14</t>
  </si>
  <si>
    <t>2X64-QAM,R=3/4</t>
  </si>
  <si>
    <t>MCS 15</t>
  </si>
  <si>
    <t>16 dBm</t>
  </si>
  <si>
    <t>ss#1 HCCA 2x2x20 +</t>
  </si>
  <si>
    <t>ss#4 EDCA 2x2x20 +</t>
  </si>
  <si>
    <t>ss#4 HCCA 2x2x20 +</t>
  </si>
  <si>
    <t>ss#6 EDCA 2x2x20 +</t>
  </si>
  <si>
    <t>ss#6 HCCA 2x2x20 +</t>
  </si>
  <si>
    <t>ss#1 EDCA 2x2x40 +</t>
  </si>
  <si>
    <t>ss#1 HCCA 2x2x40 +</t>
  </si>
  <si>
    <t>ss#4 EDCA 2x2x40 +</t>
  </si>
  <si>
    <t>ss#4 HCCA 2x2x40 +</t>
  </si>
  <si>
    <t>ss#6 EDCA 2x2x40 +</t>
  </si>
  <si>
    <t>ss#6 HCCA 2x2x40 +</t>
  </si>
  <si>
    <t>ss#1 EDCA 2x2x20 +</t>
  </si>
  <si>
    <t>"+" (Plus) Scenarios definition</t>
  </si>
  <si>
    <t xml:space="preserve">Scenarios that marked with "+" sign in a name have all TCP traffic sources saturated to: </t>
  </si>
  <si>
    <t>1. 100 Mbps in scenario 1</t>
  </si>
  <si>
    <t>2. 30 Mbps in scenarios 4 and 6</t>
  </si>
  <si>
    <t>Reverse Data flow usage</t>
  </si>
  <si>
    <t xml:space="preserve">In all scenarios with HCCA channel access function, reverse data flow usage implies Periodic Reverse Direction Request for UDP data flows </t>
  </si>
  <si>
    <t>BA Compression</t>
  </si>
  <si>
    <t>Implicit BA</t>
  </si>
  <si>
    <t>ON</t>
  </si>
  <si>
    <t>STA transmit data while it has time in TXOP and data in tx queue</t>
  </si>
  <si>
    <t xml:space="preserve">Standard </t>
  </si>
  <si>
    <t xml:space="preserve">This color mean that results are chosen for MAC1 simulation results word document </t>
  </si>
  <si>
    <t>Range</t>
  </si>
  <si>
    <t>Enabled</t>
  </si>
  <si>
    <t xml:space="preserve">Nagle Algorithm </t>
  </si>
  <si>
    <t>MAC parameters are common for all simulation scenarios if nothing else is stated</t>
  </si>
  <si>
    <t>64-QAM,R=5/6</t>
  </si>
  <si>
    <t>2X64-QAM,R=5/6</t>
  </si>
  <si>
    <t>DCA</t>
  </si>
  <si>
    <t>On/Off</t>
  </si>
  <si>
    <t>BE delay</t>
  </si>
  <si>
    <t>BK delay</t>
  </si>
  <si>
    <t>VI delay</t>
  </si>
  <si>
    <t>Vo delay</t>
  </si>
  <si>
    <t>VO delay</t>
  </si>
  <si>
    <t>Size</t>
  </si>
  <si>
    <t>Factor</t>
  </si>
  <si>
    <t>Offered Load, Mbps</t>
  </si>
  <si>
    <t>July results</t>
  </si>
  <si>
    <t>Done</t>
  </si>
  <si>
    <t>December results</t>
  </si>
  <si>
    <t>Results change from July to December. Old results are 100% value</t>
  </si>
  <si>
    <t>January 2006</t>
  </si>
  <si>
    <t>TGn Joint Proposal MAC1 simulation results</t>
  </si>
  <si>
    <t>Results for Jan 2006 meeting</t>
  </si>
  <si>
    <t>PSMP</t>
  </si>
  <si>
    <t>Compressed BA</t>
  </si>
  <si>
    <t>IEEE 802.11-05/1267, "TGn Joint Proposal MAC Simulation Methodology"</t>
  </si>
  <si>
    <t>IEEE 802.11-05/1266, "TGn Joint Proposal MAC Results"</t>
  </si>
  <si>
    <t>.</t>
  </si>
  <si>
    <t>Akhmetov</t>
  </si>
  <si>
    <t>New results were added</t>
  </si>
  <si>
    <t>doc.: IEEE 802.11-05/1268r1</t>
  </si>
  <si>
    <t>2006-01-13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</si>
</sst>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
    <numFmt numFmtId="181" formatCode="[$-FC19]dd\ mmmm\ yyyy\ &quot;г.&quot;"/>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409]dddd\,\ mmmm\ dd\,\ yyyy"/>
    <numFmt numFmtId="188" formatCode="[$-409]mmmm\ d\,\ yyyy;@"/>
  </numFmts>
  <fonts count="24">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u val="single"/>
      <sz val="10"/>
      <color indexed="36"/>
      <name val="Arial"/>
      <family val="0"/>
    </font>
    <font>
      <sz val="12"/>
      <name val="Arial"/>
      <family val="0"/>
    </font>
    <font>
      <b/>
      <sz val="10"/>
      <name val="Arial"/>
      <family val="2"/>
    </font>
    <font>
      <b/>
      <sz val="12"/>
      <color indexed="10"/>
      <name val="Arial"/>
      <family val="0"/>
    </font>
    <font>
      <sz val="10"/>
      <color indexed="10"/>
      <name val="Arial"/>
      <family val="0"/>
    </font>
    <font>
      <sz val="26"/>
      <name val="Arial"/>
      <family val="0"/>
    </font>
    <font>
      <b/>
      <sz val="8"/>
      <name val="Tahoma"/>
      <family val="0"/>
    </font>
    <font>
      <sz val="8"/>
      <name val="Tahoma"/>
      <family val="0"/>
    </font>
    <font>
      <b/>
      <sz val="10.75"/>
      <name val="Arial"/>
      <family val="0"/>
    </font>
    <font>
      <b/>
      <sz val="9"/>
      <name val="Arial"/>
      <family val="0"/>
    </font>
    <font>
      <sz val="9"/>
      <name val="Arial"/>
      <family val="0"/>
    </font>
    <font>
      <b/>
      <sz val="11"/>
      <name val="Arial"/>
      <family val="0"/>
    </font>
    <font>
      <b/>
      <sz val="9.25"/>
      <name val="Arial"/>
      <family val="0"/>
    </font>
    <font>
      <sz val="9.25"/>
      <name val="Arial"/>
      <family val="0"/>
    </font>
    <font>
      <b/>
      <sz val="8"/>
      <name val="Arial"/>
      <family val="2"/>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5"/>
        <bgColor indexed="64"/>
      </patternFill>
    </fill>
    <fill>
      <patternFill patternType="solid">
        <fgColor indexed="57"/>
        <bgColor indexed="64"/>
      </patternFill>
    </fill>
    <fill>
      <patternFill patternType="solid">
        <fgColor indexed="40"/>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s>
  <borders count="78">
    <border>
      <left/>
      <right/>
      <top/>
      <bottom/>
      <diagonal/>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style="medium"/>
      <right style="medium"/>
      <top>
        <color indexed="63"/>
      </top>
      <bottom>
        <color indexed="63"/>
      </bottom>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thin"/>
      <top style="thin"/>
      <bottom>
        <color indexed="63"/>
      </bottom>
    </border>
    <border>
      <left style="thin"/>
      <right style="medium"/>
      <top style="medium"/>
      <bottom style="thin"/>
    </border>
    <border>
      <left>
        <color indexed="63"/>
      </left>
      <right style="thin"/>
      <top style="medium"/>
      <bottom style="thin"/>
    </border>
    <border>
      <left style="medium"/>
      <right style="thin"/>
      <top style="thin"/>
      <bottom>
        <color indexed="63"/>
      </bottom>
    </border>
    <border>
      <left style="thin"/>
      <right style="thin"/>
      <top>
        <color indexed="63"/>
      </top>
      <bottom>
        <color indexed="63"/>
      </bottom>
    </border>
    <border>
      <left style="thin"/>
      <right style="medium"/>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medium"/>
      <top>
        <color indexed="63"/>
      </top>
      <bottom>
        <color indexed="63"/>
      </bottom>
    </border>
    <border>
      <left style="medium"/>
      <right style="medium"/>
      <top style="medium"/>
      <bottom style="medium"/>
    </border>
    <border>
      <left style="medium"/>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58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8" fillId="0" borderId="0" xfId="20" applyNumberFormat="1" applyFont="1" applyAlignment="1">
      <alignment/>
    </xf>
    <xf numFmtId="0" fontId="6" fillId="0" borderId="0" xfId="24" applyFont="1">
      <alignment/>
      <protection/>
    </xf>
    <xf numFmtId="0" fontId="10" fillId="0" borderId="0" xfId="24" applyFont="1">
      <alignment/>
      <protection/>
    </xf>
    <xf numFmtId="0" fontId="0" fillId="0" borderId="0" xfId="24">
      <alignment/>
      <protection/>
    </xf>
    <xf numFmtId="0" fontId="6" fillId="2" borderId="0" xfId="24" applyFont="1" applyFill="1">
      <alignment/>
      <protection/>
    </xf>
    <xf numFmtId="0" fontId="11" fillId="2" borderId="0" xfId="24" applyFont="1" applyFill="1">
      <alignment/>
      <protection/>
    </xf>
    <xf numFmtId="0" fontId="11" fillId="0" borderId="0" xfId="24" applyFont="1">
      <alignment/>
      <protection/>
    </xf>
    <xf numFmtId="0" fontId="12" fillId="2" borderId="0" xfId="24" applyFont="1" applyFill="1">
      <alignment/>
      <protection/>
    </xf>
    <xf numFmtId="0" fontId="0" fillId="2" borderId="0" xfId="24" applyFill="1">
      <alignment/>
      <protection/>
    </xf>
    <xf numFmtId="0" fontId="0" fillId="0" borderId="0" xfId="24" applyFont="1">
      <alignment/>
      <protection/>
    </xf>
    <xf numFmtId="0" fontId="8" fillId="0" borderId="0" xfId="22" applyAlignment="1">
      <alignment/>
    </xf>
    <xf numFmtId="0" fontId="0" fillId="0" borderId="0" xfId="24" applyFont="1" applyFill="1">
      <alignment/>
      <protection/>
    </xf>
    <xf numFmtId="0" fontId="0" fillId="0" borderId="0" xfId="24" applyBorder="1">
      <alignment/>
      <protection/>
    </xf>
    <xf numFmtId="0" fontId="0" fillId="0" borderId="2" xfId="24" applyBorder="1">
      <alignment/>
      <protection/>
    </xf>
    <xf numFmtId="0" fontId="0" fillId="0" borderId="3" xfId="24" applyBorder="1">
      <alignment/>
      <protection/>
    </xf>
    <xf numFmtId="0" fontId="0" fillId="0" borderId="4" xfId="24" applyBorder="1">
      <alignment/>
      <protection/>
    </xf>
    <xf numFmtId="0" fontId="0" fillId="0" borderId="5" xfId="24" applyBorder="1">
      <alignment/>
      <protection/>
    </xf>
    <xf numFmtId="0" fontId="0" fillId="0" borderId="6" xfId="24" applyBorder="1">
      <alignment/>
      <protection/>
    </xf>
    <xf numFmtId="0" fontId="0" fillId="0" borderId="7" xfId="24" applyBorder="1">
      <alignment/>
      <protection/>
    </xf>
    <xf numFmtId="0" fontId="0" fillId="0" borderId="8" xfId="24" applyBorder="1">
      <alignment/>
      <protection/>
    </xf>
    <xf numFmtId="0" fontId="0" fillId="0" borderId="9" xfId="24" applyBorder="1">
      <alignment/>
      <protection/>
    </xf>
    <xf numFmtId="0" fontId="0" fillId="0" borderId="10" xfId="24" applyBorder="1">
      <alignment/>
      <protection/>
    </xf>
    <xf numFmtId="0" fontId="0" fillId="0" borderId="11" xfId="24" applyBorder="1">
      <alignment/>
      <protection/>
    </xf>
    <xf numFmtId="0" fontId="0" fillId="0" borderId="12" xfId="24" applyBorder="1">
      <alignment/>
      <protection/>
    </xf>
    <xf numFmtId="0" fontId="0" fillId="0" borderId="13" xfId="24" applyBorder="1">
      <alignment/>
      <protection/>
    </xf>
    <xf numFmtId="0" fontId="0" fillId="0" borderId="14" xfId="24" applyBorder="1">
      <alignment/>
      <protection/>
    </xf>
    <xf numFmtId="0" fontId="0" fillId="0" borderId="15" xfId="24" applyBorder="1">
      <alignment/>
      <protection/>
    </xf>
    <xf numFmtId="0" fontId="0" fillId="0" borderId="16" xfId="24" applyBorder="1">
      <alignment/>
      <protection/>
    </xf>
    <xf numFmtId="0" fontId="0" fillId="0" borderId="17" xfId="24" applyBorder="1">
      <alignment/>
      <protection/>
    </xf>
    <xf numFmtId="188" fontId="10" fillId="0" borderId="0" xfId="24" applyNumberFormat="1" applyFont="1" applyAlignment="1">
      <alignment horizontal="left"/>
      <protection/>
    </xf>
    <xf numFmtId="182" fontId="10" fillId="0" borderId="0" xfId="24" applyNumberFormat="1" applyFont="1" applyAlignment="1">
      <alignment horizontal="left"/>
      <protection/>
    </xf>
    <xf numFmtId="0" fontId="0" fillId="0" borderId="3" xfId="24" applyBorder="1" applyAlignment="1">
      <alignment horizontal="left"/>
      <protection/>
    </xf>
    <xf numFmtId="0" fontId="8" fillId="0" borderId="0" xfId="20" applyAlignment="1">
      <alignment/>
    </xf>
    <xf numFmtId="0" fontId="0" fillId="0" borderId="18" xfId="23" applyBorder="1">
      <alignment/>
      <protection/>
    </xf>
    <xf numFmtId="0" fontId="0" fillId="0" borderId="19" xfId="23" applyBorder="1" applyAlignment="1">
      <alignment horizontal="center"/>
      <protection/>
    </xf>
    <xf numFmtId="0" fontId="0" fillId="0" borderId="0" xfId="23" applyFill="1">
      <alignment/>
      <protection/>
    </xf>
    <xf numFmtId="0" fontId="0" fillId="0" borderId="20" xfId="23" applyBorder="1" applyAlignment="1">
      <alignment wrapText="1"/>
      <protection/>
    </xf>
    <xf numFmtId="0" fontId="0" fillId="0" borderId="21" xfId="23" applyFill="1" applyBorder="1">
      <alignment/>
      <protection/>
    </xf>
    <xf numFmtId="0" fontId="0" fillId="0" borderId="3" xfId="23" applyFill="1" applyBorder="1">
      <alignment/>
      <protection/>
    </xf>
    <xf numFmtId="0" fontId="0" fillId="0" borderId="3" xfId="23" applyNumberFormat="1" applyFill="1" applyBorder="1">
      <alignment/>
      <protection/>
    </xf>
    <xf numFmtId="0" fontId="0" fillId="0" borderId="4" xfId="23" applyNumberFormat="1" applyFill="1" applyBorder="1">
      <alignment/>
      <protection/>
    </xf>
    <xf numFmtId="0" fontId="13" fillId="0" borderId="0" xfId="23" applyFont="1" applyFill="1">
      <alignment/>
      <protection/>
    </xf>
    <xf numFmtId="0" fontId="0" fillId="0" borderId="3" xfId="23" applyBorder="1">
      <alignment/>
      <protection/>
    </xf>
    <xf numFmtId="0" fontId="0" fillId="0" borderId="3" xfId="23" applyNumberFormat="1" applyBorder="1">
      <alignment/>
      <protection/>
    </xf>
    <xf numFmtId="0" fontId="0" fillId="0" borderId="4" xfId="23" applyNumberFormat="1" applyBorder="1">
      <alignment/>
      <protection/>
    </xf>
    <xf numFmtId="0" fontId="0" fillId="3" borderId="0" xfId="23" applyFill="1">
      <alignment/>
      <protection/>
    </xf>
    <xf numFmtId="0" fontId="0" fillId="0" borderId="5" xfId="23" applyBorder="1">
      <alignment/>
      <protection/>
    </xf>
    <xf numFmtId="0" fontId="8" fillId="0" borderId="0" xfId="21" applyAlignment="1">
      <alignment/>
    </xf>
    <xf numFmtId="0" fontId="0" fillId="0" borderId="0" xfId="23">
      <alignment/>
      <protection/>
    </xf>
    <xf numFmtId="0" fontId="0" fillId="0" borderId="0" xfId="23" applyBorder="1" applyAlignment="1">
      <alignment horizontal="center"/>
      <protection/>
    </xf>
    <xf numFmtId="0" fontId="0" fillId="0" borderId="22" xfId="23" applyBorder="1" applyAlignment="1">
      <alignment horizontal="center"/>
      <protection/>
    </xf>
    <xf numFmtId="0" fontId="0" fillId="0" borderId="19" xfId="23" applyBorder="1">
      <alignment/>
      <protection/>
    </xf>
    <xf numFmtId="0" fontId="0" fillId="0" borderId="21" xfId="23" applyBorder="1">
      <alignment/>
      <protection/>
    </xf>
    <xf numFmtId="0" fontId="0" fillId="0" borderId="23" xfId="23" applyBorder="1" applyAlignment="1">
      <alignment wrapText="1"/>
      <protection/>
    </xf>
    <xf numFmtId="0" fontId="0" fillId="0" borderId="20" xfId="23" applyBorder="1">
      <alignment/>
      <protection/>
    </xf>
    <xf numFmtId="0" fontId="0" fillId="0" borderId="24" xfId="23" applyBorder="1">
      <alignment/>
      <protection/>
    </xf>
    <xf numFmtId="0" fontId="0" fillId="0" borderId="24" xfId="23" applyBorder="1" applyAlignment="1">
      <alignment wrapText="1"/>
      <protection/>
    </xf>
    <xf numFmtId="0" fontId="0" fillId="0" borderId="20" xfId="23" applyFill="1" applyBorder="1" applyAlignment="1">
      <alignment horizontal="center" wrapText="1"/>
      <protection/>
    </xf>
    <xf numFmtId="0" fontId="0" fillId="0" borderId="25" xfId="23" applyFill="1" applyBorder="1">
      <alignment/>
      <protection/>
    </xf>
    <xf numFmtId="0" fontId="0" fillId="0" borderId="26" xfId="23" applyBorder="1">
      <alignment/>
      <protection/>
    </xf>
    <xf numFmtId="0" fontId="0" fillId="0" borderId="27" xfId="23" applyBorder="1">
      <alignment/>
      <protection/>
    </xf>
    <xf numFmtId="0" fontId="0" fillId="0" borderId="28" xfId="23" applyBorder="1">
      <alignment/>
      <protection/>
    </xf>
    <xf numFmtId="0" fontId="0" fillId="0" borderId="29" xfId="23" applyBorder="1">
      <alignment/>
      <protection/>
    </xf>
    <xf numFmtId="0" fontId="0" fillId="0" borderId="4" xfId="23" applyBorder="1">
      <alignment/>
      <protection/>
    </xf>
    <xf numFmtId="0" fontId="0" fillId="0" borderId="30" xfId="23" applyBorder="1">
      <alignment/>
      <protection/>
    </xf>
    <xf numFmtId="0" fontId="0" fillId="0" borderId="6" xfId="23" applyBorder="1">
      <alignment/>
      <protection/>
    </xf>
    <xf numFmtId="0" fontId="0" fillId="0" borderId="2" xfId="23" applyBorder="1">
      <alignment/>
      <protection/>
    </xf>
    <xf numFmtId="0" fontId="0" fillId="0" borderId="2" xfId="23" applyFill="1" applyBorder="1">
      <alignment/>
      <protection/>
    </xf>
    <xf numFmtId="0" fontId="0" fillId="0" borderId="10" xfId="23" applyFill="1" applyBorder="1">
      <alignment/>
      <protection/>
    </xf>
    <xf numFmtId="0" fontId="0" fillId="0" borderId="0" xfId="23" applyFill="1" applyBorder="1">
      <alignment/>
      <protection/>
    </xf>
    <xf numFmtId="0" fontId="0" fillId="0" borderId="31" xfId="23" applyBorder="1">
      <alignment/>
      <protection/>
    </xf>
    <xf numFmtId="0" fontId="0" fillId="0" borderId="8" xfId="23" applyBorder="1">
      <alignment/>
      <protection/>
    </xf>
    <xf numFmtId="0" fontId="0" fillId="0" borderId="9" xfId="23" applyBorder="1">
      <alignment/>
      <protection/>
    </xf>
    <xf numFmtId="0" fontId="0" fillId="0" borderId="0" xfId="23" applyBorder="1">
      <alignment/>
      <protection/>
    </xf>
    <xf numFmtId="0" fontId="0" fillId="0" borderId="3" xfId="23" applyBorder="1" applyAlignment="1">
      <alignment wrapText="1"/>
      <protection/>
    </xf>
    <xf numFmtId="0" fontId="0" fillId="0" borderId="3" xfId="23" applyFill="1" applyBorder="1" applyAlignment="1">
      <alignment horizontal="center" wrapText="1"/>
      <protection/>
    </xf>
    <xf numFmtId="0" fontId="0" fillId="0" borderId="4" xfId="23" applyFill="1" applyBorder="1">
      <alignment/>
      <protection/>
    </xf>
    <xf numFmtId="0" fontId="0" fillId="4" borderId="3" xfId="23" applyFill="1" applyBorder="1">
      <alignment/>
      <protection/>
    </xf>
    <xf numFmtId="9" fontId="0" fillId="0" borderId="3" xfId="23" applyNumberFormat="1" applyFill="1" applyBorder="1">
      <alignment/>
      <protection/>
    </xf>
    <xf numFmtId="0" fontId="0" fillId="3" borderId="3" xfId="23" applyFill="1" applyBorder="1">
      <alignment/>
      <protection/>
    </xf>
    <xf numFmtId="0" fontId="0" fillId="4" borderId="5" xfId="23" applyFill="1" applyBorder="1">
      <alignment/>
      <protection/>
    </xf>
    <xf numFmtId="9" fontId="0" fillId="0" borderId="5" xfId="23" applyNumberFormat="1" applyFill="1" applyBorder="1">
      <alignment/>
      <protection/>
    </xf>
    <xf numFmtId="0" fontId="0" fillId="0" borderId="5" xfId="23" applyFill="1" applyBorder="1">
      <alignment/>
      <protection/>
    </xf>
    <xf numFmtId="0" fontId="0" fillId="0" borderId="11" xfId="23" applyBorder="1">
      <alignment/>
      <protection/>
    </xf>
    <xf numFmtId="0" fontId="0" fillId="0" borderId="12" xfId="23" applyBorder="1">
      <alignment/>
      <protection/>
    </xf>
    <xf numFmtId="0" fontId="0" fillId="0" borderId="13" xfId="23" applyBorder="1">
      <alignment/>
      <protection/>
    </xf>
    <xf numFmtId="0" fontId="0" fillId="3" borderId="3" xfId="23" applyFont="1" applyFill="1" applyBorder="1">
      <alignment/>
      <protection/>
    </xf>
    <xf numFmtId="0" fontId="0" fillId="0" borderId="0" xfId="23" applyBorder="1" applyAlignment="1">
      <alignment/>
      <protection/>
    </xf>
    <xf numFmtId="9" fontId="0" fillId="0" borderId="3" xfId="23" applyNumberFormat="1" applyBorder="1">
      <alignment/>
      <protection/>
    </xf>
    <xf numFmtId="0" fontId="0" fillId="0" borderId="10" xfId="23" applyBorder="1">
      <alignment/>
      <protection/>
    </xf>
    <xf numFmtId="9" fontId="0" fillId="0" borderId="5" xfId="23" applyNumberFormat="1" applyBorder="1">
      <alignment/>
      <protection/>
    </xf>
    <xf numFmtId="0" fontId="0" fillId="3" borderId="5" xfId="23" applyFill="1" applyBorder="1">
      <alignment/>
      <protection/>
    </xf>
    <xf numFmtId="0" fontId="0" fillId="0" borderId="32" xfId="23" applyBorder="1">
      <alignment/>
      <protection/>
    </xf>
    <xf numFmtId="0" fontId="0" fillId="0" borderId="33" xfId="23" applyBorder="1">
      <alignment/>
      <protection/>
    </xf>
    <xf numFmtId="0" fontId="0" fillId="0" borderId="8" xfId="23" applyFill="1" applyBorder="1">
      <alignment/>
      <protection/>
    </xf>
    <xf numFmtId="0" fontId="0" fillId="0" borderId="9" xfId="23" applyFill="1" applyBorder="1">
      <alignment/>
      <protection/>
    </xf>
    <xf numFmtId="0" fontId="0" fillId="0" borderId="34" xfId="23" applyBorder="1">
      <alignment/>
      <protection/>
    </xf>
    <xf numFmtId="0" fontId="0" fillId="0" borderId="14" xfId="23" applyBorder="1">
      <alignment/>
      <protection/>
    </xf>
    <xf numFmtId="0" fontId="0" fillId="0" borderId="35" xfId="23" applyBorder="1">
      <alignment/>
      <protection/>
    </xf>
    <xf numFmtId="0" fontId="0" fillId="0" borderId="22" xfId="23" applyBorder="1">
      <alignment/>
      <protection/>
    </xf>
    <xf numFmtId="0" fontId="0" fillId="0" borderId="3" xfId="23" applyFont="1" applyBorder="1">
      <alignment/>
      <protection/>
    </xf>
    <xf numFmtId="0" fontId="0" fillId="4" borderId="3" xfId="23" applyFont="1" applyFill="1" applyBorder="1">
      <alignment/>
      <protection/>
    </xf>
    <xf numFmtId="0" fontId="0" fillId="0" borderId="36" xfId="23" applyFill="1" applyBorder="1">
      <alignment/>
      <protection/>
    </xf>
    <xf numFmtId="0" fontId="0" fillId="0" borderId="37" xfId="23" applyFill="1" applyBorder="1">
      <alignment/>
      <protection/>
    </xf>
    <xf numFmtId="0" fontId="0" fillId="0" borderId="38" xfId="23" applyFill="1" applyBorder="1">
      <alignment/>
      <protection/>
    </xf>
    <xf numFmtId="0" fontId="0" fillId="0" borderId="33" xfId="23" applyFill="1" applyBorder="1">
      <alignment/>
      <protection/>
    </xf>
    <xf numFmtId="0" fontId="0" fillId="0" borderId="6" xfId="23" applyFill="1" applyBorder="1">
      <alignment/>
      <protection/>
    </xf>
    <xf numFmtId="0" fontId="0" fillId="5" borderId="3" xfId="23" applyFill="1" applyBorder="1">
      <alignment/>
      <protection/>
    </xf>
    <xf numFmtId="0" fontId="0" fillId="0" borderId="19" xfId="23" applyBorder="1" applyAlignment="1">
      <alignment wrapText="1"/>
      <protection/>
    </xf>
    <xf numFmtId="0" fontId="0" fillId="0" borderId="2" xfId="23" applyFill="1" applyBorder="1" applyAlignment="1">
      <alignment wrapText="1"/>
      <protection/>
    </xf>
    <xf numFmtId="0" fontId="0" fillId="0" borderId="39" xfId="23" applyBorder="1">
      <alignment/>
      <protection/>
    </xf>
    <xf numFmtId="0" fontId="0" fillId="0" borderId="40" xfId="23" applyBorder="1">
      <alignment/>
      <protection/>
    </xf>
    <xf numFmtId="0" fontId="0" fillId="0" borderId="41" xfId="23" applyBorder="1">
      <alignment/>
      <protection/>
    </xf>
    <xf numFmtId="0" fontId="0" fillId="0" borderId="42" xfId="23" applyBorder="1">
      <alignment/>
      <protection/>
    </xf>
    <xf numFmtId="0" fontId="0" fillId="0" borderId="15" xfId="23" applyBorder="1">
      <alignment/>
      <protection/>
    </xf>
    <xf numFmtId="0" fontId="0" fillId="0" borderId="4" xfId="23" applyBorder="1" applyAlignment="1">
      <alignment/>
      <protection/>
    </xf>
    <xf numFmtId="0" fontId="0" fillId="0" borderId="23" xfId="23" applyBorder="1">
      <alignment/>
      <protection/>
    </xf>
    <xf numFmtId="0" fontId="0" fillId="0" borderId="25" xfId="23" applyBorder="1">
      <alignment/>
      <protection/>
    </xf>
    <xf numFmtId="0" fontId="0" fillId="0" borderId="43" xfId="23" applyBorder="1">
      <alignment/>
      <protection/>
    </xf>
    <xf numFmtId="0" fontId="0" fillId="0" borderId="6" xfId="23" applyBorder="1" applyAlignment="1">
      <alignment/>
      <protection/>
    </xf>
    <xf numFmtId="0" fontId="0" fillId="0" borderId="16" xfId="23" applyBorder="1">
      <alignment/>
      <protection/>
    </xf>
    <xf numFmtId="0" fontId="0" fillId="0" borderId="37" xfId="23" applyBorder="1">
      <alignment/>
      <protection/>
    </xf>
    <xf numFmtId="0" fontId="0" fillId="0" borderId="44" xfId="23" applyBorder="1">
      <alignment/>
      <protection/>
    </xf>
    <xf numFmtId="0" fontId="0" fillId="0" borderId="45" xfId="23" applyBorder="1">
      <alignment/>
      <protection/>
    </xf>
    <xf numFmtId="0" fontId="0" fillId="0" borderId="17" xfId="23" applyBorder="1">
      <alignment/>
      <protection/>
    </xf>
    <xf numFmtId="0" fontId="0" fillId="0" borderId="46" xfId="23" applyBorder="1">
      <alignment/>
      <protection/>
    </xf>
    <xf numFmtId="0" fontId="0" fillId="0" borderId="47" xfId="23" applyBorder="1">
      <alignment/>
      <protection/>
    </xf>
    <xf numFmtId="0" fontId="0" fillId="0" borderId="48" xfId="23" applyBorder="1">
      <alignment/>
      <protection/>
    </xf>
    <xf numFmtId="0" fontId="8" fillId="6" borderId="49" xfId="22" applyFill="1" applyBorder="1" applyAlignment="1">
      <alignment/>
    </xf>
    <xf numFmtId="0" fontId="8" fillId="4" borderId="46" xfId="20" applyFill="1" applyBorder="1" applyAlignment="1">
      <alignment/>
    </xf>
    <xf numFmtId="0" fontId="8" fillId="6" borderId="46" xfId="22" applyFont="1" applyFill="1" applyBorder="1" applyAlignment="1">
      <alignment/>
    </xf>
    <xf numFmtId="0" fontId="0" fillId="0" borderId="46" xfId="24" applyFont="1" applyBorder="1">
      <alignment/>
      <protection/>
    </xf>
    <xf numFmtId="0" fontId="8" fillId="6" borderId="46" xfId="22" applyFill="1" applyBorder="1" applyAlignment="1">
      <alignment/>
    </xf>
    <xf numFmtId="0" fontId="8" fillId="0" borderId="46" xfId="22" applyBorder="1" applyAlignment="1">
      <alignment/>
    </xf>
    <xf numFmtId="0" fontId="8" fillId="4" borderId="48" xfId="20" applyFill="1" applyBorder="1" applyAlignment="1">
      <alignment/>
    </xf>
    <xf numFmtId="0" fontId="8" fillId="5" borderId="49" xfId="22" applyFill="1" applyBorder="1" applyAlignment="1">
      <alignment/>
    </xf>
    <xf numFmtId="0" fontId="8" fillId="7" borderId="46" xfId="20" applyFill="1" applyBorder="1" applyAlignment="1">
      <alignment/>
    </xf>
    <xf numFmtId="0" fontId="8" fillId="5" borderId="46" xfId="22" applyFill="1" applyBorder="1" applyAlignment="1">
      <alignment/>
    </xf>
    <xf numFmtId="0" fontId="0" fillId="0" borderId="46" xfId="24" applyFont="1" applyFill="1" applyBorder="1">
      <alignment/>
      <protection/>
    </xf>
    <xf numFmtId="0" fontId="8" fillId="0" borderId="46" xfId="22" applyFill="1" applyBorder="1" applyAlignment="1">
      <alignment/>
    </xf>
    <xf numFmtId="0" fontId="8" fillId="7" borderId="48" xfId="20" applyFill="1" applyBorder="1" applyAlignment="1">
      <alignment/>
    </xf>
    <xf numFmtId="0" fontId="0" fillId="6" borderId="11" xfId="24" applyFont="1" applyFill="1" applyBorder="1">
      <alignment/>
      <protection/>
    </xf>
    <xf numFmtId="0" fontId="0" fillId="4" borderId="12" xfId="24" applyFont="1" applyFill="1" applyBorder="1">
      <alignment/>
      <protection/>
    </xf>
    <xf numFmtId="0" fontId="0" fillId="6" borderId="12" xfId="24" applyFont="1" applyFill="1" applyBorder="1">
      <alignment/>
      <protection/>
    </xf>
    <xf numFmtId="0" fontId="0" fillId="0" borderId="12" xfId="24" applyFont="1" applyBorder="1">
      <alignment/>
      <protection/>
    </xf>
    <xf numFmtId="0" fontId="0" fillId="4" borderId="13" xfId="24" applyFont="1" applyFill="1" applyBorder="1">
      <alignment/>
      <protection/>
    </xf>
    <xf numFmtId="0" fontId="0" fillId="0" borderId="15" xfId="24" applyFont="1" applyBorder="1">
      <alignment/>
      <protection/>
    </xf>
    <xf numFmtId="0" fontId="0" fillId="5" borderId="11" xfId="24" applyFont="1" applyFill="1" applyBorder="1">
      <alignment/>
      <protection/>
    </xf>
    <xf numFmtId="0" fontId="0" fillId="7" borderId="12" xfId="24" applyFont="1" applyFill="1" applyBorder="1">
      <alignment/>
      <protection/>
    </xf>
    <xf numFmtId="0" fontId="0" fillId="5" borderId="12" xfId="24" applyFont="1" applyFill="1" applyBorder="1">
      <alignment/>
      <protection/>
    </xf>
    <xf numFmtId="0" fontId="0" fillId="0" borderId="12" xfId="24" applyFont="1" applyFill="1" applyBorder="1">
      <alignment/>
      <protection/>
    </xf>
    <xf numFmtId="0" fontId="0" fillId="7" borderId="13" xfId="24" applyFont="1" applyFill="1" applyBorder="1">
      <alignment/>
      <protection/>
    </xf>
    <xf numFmtId="0" fontId="11" fillId="0" borderId="50" xfId="24" applyFont="1" applyBorder="1">
      <alignment/>
      <protection/>
    </xf>
    <xf numFmtId="0" fontId="11" fillId="0" borderId="51" xfId="24" applyFont="1" applyBorder="1">
      <alignment/>
      <protection/>
    </xf>
    <xf numFmtId="0" fontId="11" fillId="0" borderId="52" xfId="24" applyFont="1" applyBorder="1">
      <alignment/>
      <protection/>
    </xf>
    <xf numFmtId="0" fontId="0" fillId="6" borderId="53" xfId="24" applyFont="1" applyFill="1" applyBorder="1">
      <alignment/>
      <protection/>
    </xf>
    <xf numFmtId="0" fontId="0" fillId="4" borderId="14" xfId="24" applyFont="1" applyFill="1" applyBorder="1">
      <alignment/>
      <protection/>
    </xf>
    <xf numFmtId="0" fontId="0" fillId="6" borderId="14" xfId="24" applyFont="1" applyFill="1" applyBorder="1">
      <alignment/>
      <protection/>
    </xf>
    <xf numFmtId="0" fontId="0" fillId="0" borderId="14" xfId="24" applyFont="1" applyBorder="1">
      <alignment/>
      <protection/>
    </xf>
    <xf numFmtId="0" fontId="0" fillId="4" borderId="54" xfId="24" applyFont="1" applyFill="1" applyBorder="1">
      <alignment/>
      <protection/>
    </xf>
    <xf numFmtId="0" fontId="0" fillId="5" borderId="53" xfId="24" applyFont="1" applyFill="1" applyBorder="1">
      <alignment/>
      <protection/>
    </xf>
    <xf numFmtId="0" fontId="0" fillId="7" borderId="14" xfId="24" applyFont="1" applyFill="1" applyBorder="1">
      <alignment/>
      <protection/>
    </xf>
    <xf numFmtId="0" fontId="0" fillId="5" borderId="14" xfId="24" applyFont="1" applyFill="1" applyBorder="1">
      <alignment/>
      <protection/>
    </xf>
    <xf numFmtId="0" fontId="0" fillId="0" borderId="14" xfId="24" applyFont="1" applyFill="1" applyBorder="1">
      <alignment/>
      <protection/>
    </xf>
    <xf numFmtId="0" fontId="0" fillId="7" borderId="54" xfId="24" applyFont="1" applyFill="1" applyBorder="1">
      <alignment/>
      <protection/>
    </xf>
    <xf numFmtId="0" fontId="0" fillId="6" borderId="55" xfId="24" applyFill="1" applyBorder="1">
      <alignment/>
      <protection/>
    </xf>
    <xf numFmtId="0" fontId="0" fillId="4" borderId="16" xfId="24" applyFill="1" applyBorder="1">
      <alignment/>
      <protection/>
    </xf>
    <xf numFmtId="0" fontId="0" fillId="6" borderId="16" xfId="24" applyFill="1" applyBorder="1">
      <alignment/>
      <protection/>
    </xf>
    <xf numFmtId="0" fontId="0" fillId="0" borderId="16" xfId="24" applyFont="1" applyBorder="1">
      <alignment/>
      <protection/>
    </xf>
    <xf numFmtId="0" fontId="0" fillId="4" borderId="17" xfId="24" applyFill="1" applyBorder="1">
      <alignment/>
      <protection/>
    </xf>
    <xf numFmtId="0" fontId="0" fillId="5" borderId="55" xfId="24" applyFill="1" applyBorder="1">
      <alignment/>
      <protection/>
    </xf>
    <xf numFmtId="0" fontId="0" fillId="7" borderId="16" xfId="24" applyFill="1" applyBorder="1">
      <alignment/>
      <protection/>
    </xf>
    <xf numFmtId="0" fontId="0" fillId="5" borderId="16" xfId="24" applyFill="1" applyBorder="1">
      <alignment/>
      <protection/>
    </xf>
    <xf numFmtId="0" fontId="0" fillId="0" borderId="16" xfId="24" applyFont="1" applyFill="1" applyBorder="1">
      <alignment/>
      <protection/>
    </xf>
    <xf numFmtId="0" fontId="0" fillId="0" borderId="16" xfId="24" applyFill="1" applyBorder="1">
      <alignment/>
      <protection/>
    </xf>
    <xf numFmtId="0" fontId="0" fillId="7" borderId="17" xfId="24" applyFill="1" applyBorder="1">
      <alignment/>
      <protection/>
    </xf>
    <xf numFmtId="0" fontId="0" fillId="6" borderId="11" xfId="24" applyFill="1" applyBorder="1">
      <alignment/>
      <protection/>
    </xf>
    <xf numFmtId="0" fontId="0" fillId="4" borderId="12" xfId="24" applyFill="1" applyBorder="1">
      <alignment/>
      <protection/>
    </xf>
    <xf numFmtId="0" fontId="0" fillId="6" borderId="12" xfId="24" applyFill="1" applyBorder="1">
      <alignment/>
      <protection/>
    </xf>
    <xf numFmtId="0" fontId="0" fillId="4" borderId="13" xfId="24" applyFill="1" applyBorder="1">
      <alignment/>
      <protection/>
    </xf>
    <xf numFmtId="0" fontId="0" fillId="5" borderId="11" xfId="24" applyFill="1" applyBorder="1">
      <alignment/>
      <protection/>
    </xf>
    <xf numFmtId="0" fontId="0" fillId="7" borderId="12" xfId="24" applyFill="1" applyBorder="1">
      <alignment/>
      <protection/>
    </xf>
    <xf numFmtId="0" fontId="0" fillId="5" borderId="12" xfId="24" applyFill="1" applyBorder="1">
      <alignment/>
      <protection/>
    </xf>
    <xf numFmtId="0" fontId="0" fillId="0" borderId="12" xfId="24" applyFill="1" applyBorder="1">
      <alignment/>
      <protection/>
    </xf>
    <xf numFmtId="0" fontId="0" fillId="7" borderId="13" xfId="24" applyFill="1" applyBorder="1">
      <alignment/>
      <protection/>
    </xf>
    <xf numFmtId="0" fontId="8" fillId="0" borderId="49" xfId="22" applyBorder="1" applyAlignment="1">
      <alignment/>
    </xf>
    <xf numFmtId="0" fontId="8" fillId="0" borderId="48" xfId="22" applyBorder="1" applyAlignment="1">
      <alignment/>
    </xf>
    <xf numFmtId="0" fontId="0" fillId="0" borderId="53" xfId="24" applyBorder="1">
      <alignment/>
      <protection/>
    </xf>
    <xf numFmtId="0" fontId="0" fillId="0" borderId="54" xfId="24" applyBorder="1">
      <alignment/>
      <protection/>
    </xf>
    <xf numFmtId="0" fontId="0" fillId="0" borderId="55" xfId="24" applyBorder="1">
      <alignment/>
      <protection/>
    </xf>
    <xf numFmtId="0" fontId="0" fillId="3" borderId="3" xfId="23" applyNumberFormat="1" applyFill="1" applyBorder="1">
      <alignment/>
      <protection/>
    </xf>
    <xf numFmtId="0" fontId="0" fillId="3" borderId="4" xfId="23" applyNumberFormat="1" applyFill="1" applyBorder="1">
      <alignment/>
      <protection/>
    </xf>
    <xf numFmtId="0" fontId="0" fillId="3" borderId="5" xfId="23" applyNumberFormat="1" applyFill="1" applyBorder="1">
      <alignment/>
      <protection/>
    </xf>
    <xf numFmtId="0" fontId="0" fillId="3" borderId="6" xfId="23" applyNumberFormat="1" applyFill="1" applyBorder="1">
      <alignment/>
      <protection/>
    </xf>
    <xf numFmtId="0" fontId="0" fillId="0" borderId="0" xfId="23" applyFont="1" applyFill="1">
      <alignment/>
      <protection/>
    </xf>
    <xf numFmtId="0" fontId="0" fillId="0" borderId="0" xfId="25">
      <alignment/>
      <protection/>
    </xf>
    <xf numFmtId="0" fontId="0" fillId="0" borderId="2" xfId="25" applyBorder="1">
      <alignment/>
      <protection/>
    </xf>
    <xf numFmtId="0" fontId="0" fillId="0" borderId="3" xfId="25" applyBorder="1">
      <alignment/>
      <protection/>
    </xf>
    <xf numFmtId="0" fontId="0" fillId="0" borderId="4" xfId="25" applyBorder="1">
      <alignment/>
      <protection/>
    </xf>
    <xf numFmtId="0" fontId="0" fillId="0" borderId="18" xfId="25" applyBorder="1">
      <alignment/>
      <protection/>
    </xf>
    <xf numFmtId="0" fontId="0" fillId="0" borderId="19" xfId="25" applyBorder="1">
      <alignment/>
      <protection/>
    </xf>
    <xf numFmtId="0" fontId="0" fillId="0" borderId="21" xfId="25" applyBorder="1">
      <alignment/>
      <protection/>
    </xf>
    <xf numFmtId="0" fontId="0" fillId="0" borderId="3" xfId="25" applyFill="1" applyBorder="1" applyAlignment="1">
      <alignment horizontal="center"/>
      <protection/>
    </xf>
    <xf numFmtId="0" fontId="0" fillId="0" borderId="2" xfId="25" applyFill="1" applyBorder="1">
      <alignment/>
      <protection/>
    </xf>
    <xf numFmtId="0" fontId="0" fillId="0" borderId="10" xfId="25" applyFill="1" applyBorder="1">
      <alignment/>
      <protection/>
    </xf>
    <xf numFmtId="0" fontId="0" fillId="0" borderId="56" xfId="25" applyFill="1" applyBorder="1">
      <alignment/>
      <protection/>
    </xf>
    <xf numFmtId="0" fontId="0" fillId="0" borderId="57" xfId="25" applyBorder="1">
      <alignment/>
      <protection/>
    </xf>
    <xf numFmtId="0" fontId="0" fillId="0" borderId="40" xfId="25" applyBorder="1">
      <alignment/>
      <protection/>
    </xf>
    <xf numFmtId="0" fontId="0" fillId="0" borderId="56" xfId="25" applyBorder="1">
      <alignment/>
      <protection/>
    </xf>
    <xf numFmtId="0" fontId="0" fillId="0" borderId="37" xfId="25" applyBorder="1">
      <alignment/>
      <protection/>
    </xf>
    <xf numFmtId="0" fontId="0" fillId="0" borderId="5" xfId="25" applyBorder="1">
      <alignment/>
      <protection/>
    </xf>
    <xf numFmtId="0" fontId="0" fillId="0" borderId="6" xfId="25" applyBorder="1">
      <alignment/>
      <protection/>
    </xf>
    <xf numFmtId="0" fontId="0" fillId="0" borderId="0" xfId="25" applyFill="1" applyBorder="1">
      <alignment/>
      <protection/>
    </xf>
    <xf numFmtId="0" fontId="0" fillId="0" borderId="0" xfId="25" applyBorder="1">
      <alignment/>
      <protection/>
    </xf>
    <xf numFmtId="0" fontId="0" fillId="0" borderId="58" xfId="25" applyBorder="1">
      <alignment/>
      <protection/>
    </xf>
    <xf numFmtId="0" fontId="0" fillId="0" borderId="0" xfId="25" applyBorder="1" applyAlignment="1">
      <alignment horizontal="center"/>
      <protection/>
    </xf>
    <xf numFmtId="0" fontId="0" fillId="0" borderId="3" xfId="24" applyFont="1" applyBorder="1">
      <alignment/>
      <protection/>
    </xf>
    <xf numFmtId="188" fontId="0" fillId="0" borderId="3" xfId="24" applyNumberFormat="1" applyFont="1" applyBorder="1" applyAlignment="1">
      <alignment horizontal="left"/>
      <protection/>
    </xf>
    <xf numFmtId="0" fontId="0" fillId="0" borderId="59" xfId="24" applyBorder="1">
      <alignment/>
      <protection/>
    </xf>
    <xf numFmtId="0" fontId="0" fillId="0" borderId="56" xfId="24" applyFont="1" applyBorder="1" applyAlignment="1">
      <alignment horizontal="left" wrapText="1"/>
      <protection/>
    </xf>
    <xf numFmtId="0" fontId="0" fillId="0" borderId="24" xfId="24" applyFont="1" applyBorder="1">
      <alignment/>
      <protection/>
    </xf>
    <xf numFmtId="2" fontId="0" fillId="0" borderId="0" xfId="0" applyNumberFormat="1" applyAlignment="1">
      <alignment/>
    </xf>
    <xf numFmtId="2" fontId="0" fillId="0" borderId="18" xfId="23" applyNumberFormat="1" applyBorder="1">
      <alignment/>
      <protection/>
    </xf>
    <xf numFmtId="2" fontId="0" fillId="0" borderId="23" xfId="23" applyNumberFormat="1" applyFont="1" applyBorder="1">
      <alignment/>
      <protection/>
    </xf>
    <xf numFmtId="2" fontId="0" fillId="0" borderId="20" xfId="23" applyNumberFormat="1" applyBorder="1" applyAlignment="1">
      <alignment wrapText="1"/>
      <protection/>
    </xf>
    <xf numFmtId="2" fontId="0" fillId="0" borderId="25" xfId="23" applyNumberFormat="1" applyBorder="1" applyAlignment="1">
      <alignment wrapText="1"/>
      <protection/>
    </xf>
    <xf numFmtId="2" fontId="8" fillId="6" borderId="0" xfId="22" applyNumberFormat="1" applyFill="1" applyAlignment="1">
      <alignment/>
    </xf>
    <xf numFmtId="2" fontId="0" fillId="0" borderId="19" xfId="23" applyNumberFormat="1" applyFill="1" applyBorder="1">
      <alignment/>
      <protection/>
    </xf>
    <xf numFmtId="2" fontId="0" fillId="0" borderId="21" xfId="23" applyNumberFormat="1" applyFill="1" applyBorder="1">
      <alignment/>
      <protection/>
    </xf>
    <xf numFmtId="2" fontId="8" fillId="4" borderId="0" xfId="20" applyNumberFormat="1" applyFill="1" applyAlignment="1">
      <alignment/>
    </xf>
    <xf numFmtId="2" fontId="0" fillId="0" borderId="3" xfId="23" applyNumberFormat="1" applyFill="1" applyBorder="1">
      <alignment/>
      <protection/>
    </xf>
    <xf numFmtId="2" fontId="0" fillId="0" borderId="4" xfId="23" applyNumberFormat="1" applyFill="1" applyBorder="1">
      <alignment/>
      <protection/>
    </xf>
    <xf numFmtId="2" fontId="8" fillId="6" borderId="0" xfId="22" applyNumberFormat="1" applyFont="1" applyFill="1" applyAlignment="1">
      <alignment/>
    </xf>
    <xf numFmtId="2" fontId="0" fillId="3" borderId="3" xfId="23" applyNumberFormat="1" applyFill="1" applyBorder="1">
      <alignment/>
      <protection/>
    </xf>
    <xf numFmtId="2" fontId="0" fillId="3" borderId="4" xfId="23" applyNumberFormat="1" applyFill="1" applyBorder="1">
      <alignment/>
      <protection/>
    </xf>
    <xf numFmtId="2" fontId="0" fillId="3" borderId="20" xfId="23" applyNumberFormat="1" applyFill="1" applyBorder="1">
      <alignment/>
      <protection/>
    </xf>
    <xf numFmtId="2" fontId="0" fillId="3" borderId="25" xfId="23" applyNumberFormat="1" applyFill="1" applyBorder="1">
      <alignment/>
      <protection/>
    </xf>
    <xf numFmtId="2" fontId="0" fillId="0" borderId="60" xfId="24" applyNumberFormat="1" applyFont="1" applyBorder="1">
      <alignment/>
      <protection/>
    </xf>
    <xf numFmtId="2" fontId="0" fillId="0" borderId="61" xfId="23" applyNumberFormat="1" applyFill="1" applyBorder="1">
      <alignment/>
      <protection/>
    </xf>
    <xf numFmtId="2" fontId="0" fillId="0" borderId="27" xfId="23" applyNumberFormat="1" applyFill="1" applyBorder="1">
      <alignment/>
      <protection/>
    </xf>
    <xf numFmtId="2" fontId="0" fillId="0" borderId="28" xfId="23" applyNumberFormat="1" applyFill="1" applyBorder="1">
      <alignment/>
      <protection/>
    </xf>
    <xf numFmtId="2" fontId="0" fillId="0" borderId="8" xfId="23" applyNumberFormat="1" applyFill="1" applyBorder="1">
      <alignment/>
      <protection/>
    </xf>
    <xf numFmtId="2" fontId="0" fillId="0" borderId="9" xfId="23" applyNumberFormat="1" applyFill="1" applyBorder="1">
      <alignment/>
      <protection/>
    </xf>
    <xf numFmtId="2" fontId="8" fillId="0" borderId="60" xfId="22" applyNumberFormat="1" applyBorder="1" applyAlignment="1">
      <alignment/>
    </xf>
    <xf numFmtId="2" fontId="8" fillId="0" borderId="42" xfId="22" applyNumberFormat="1" applyBorder="1" applyAlignment="1">
      <alignment/>
    </xf>
    <xf numFmtId="2" fontId="0" fillId="0" borderId="19" xfId="23" applyNumberFormat="1" applyBorder="1">
      <alignment/>
      <protection/>
    </xf>
    <xf numFmtId="2" fontId="0" fillId="0" borderId="21" xfId="23" applyNumberFormat="1" applyBorder="1">
      <alignment/>
      <protection/>
    </xf>
    <xf numFmtId="2" fontId="8" fillId="0" borderId="43" xfId="22" applyNumberFormat="1" applyBorder="1" applyAlignment="1">
      <alignment/>
    </xf>
    <xf numFmtId="2" fontId="0" fillId="0" borderId="10" xfId="23" applyNumberFormat="1" applyBorder="1">
      <alignment/>
      <protection/>
    </xf>
    <xf numFmtId="2" fontId="0" fillId="0" borderId="5" xfId="23" applyNumberFormat="1" applyBorder="1">
      <alignment/>
      <protection/>
    </xf>
    <xf numFmtId="2" fontId="0" fillId="0" borderId="6" xfId="23" applyNumberFormat="1" applyBorder="1">
      <alignment/>
      <protection/>
    </xf>
    <xf numFmtId="2" fontId="8" fillId="5" borderId="0" xfId="22" applyNumberFormat="1" applyFill="1" applyAlignment="1">
      <alignment/>
    </xf>
    <xf numFmtId="2" fontId="0" fillId="0" borderId="8" xfId="23" applyNumberFormat="1" applyBorder="1">
      <alignment/>
      <protection/>
    </xf>
    <xf numFmtId="2" fontId="0" fillId="0" borderId="9" xfId="23" applyNumberFormat="1" applyBorder="1">
      <alignment/>
      <protection/>
    </xf>
    <xf numFmtId="2" fontId="8" fillId="7" borderId="0" xfId="20" applyNumberFormat="1" applyFill="1" applyAlignment="1">
      <alignment/>
    </xf>
    <xf numFmtId="2" fontId="0" fillId="0" borderId="3" xfId="23" applyNumberFormat="1" applyBorder="1">
      <alignment/>
      <protection/>
    </xf>
    <xf numFmtId="2" fontId="0" fillId="0" borderId="4" xfId="23" applyNumberFormat="1" applyBorder="1">
      <alignment/>
      <protection/>
    </xf>
    <xf numFmtId="2" fontId="0" fillId="0" borderId="60" xfId="24" applyNumberFormat="1" applyFont="1" applyFill="1" applyBorder="1">
      <alignment/>
      <protection/>
    </xf>
    <xf numFmtId="2" fontId="0" fillId="0" borderId="61" xfId="23" applyNumberFormat="1" applyBorder="1">
      <alignment/>
      <protection/>
    </xf>
    <xf numFmtId="2" fontId="0" fillId="0" borderId="27" xfId="23" applyNumberFormat="1" applyBorder="1">
      <alignment/>
      <protection/>
    </xf>
    <xf numFmtId="2" fontId="0" fillId="0" borderId="28" xfId="23" applyNumberFormat="1" applyBorder="1">
      <alignment/>
      <protection/>
    </xf>
    <xf numFmtId="2" fontId="8" fillId="0" borderId="60" xfId="22" applyNumberFormat="1" applyFill="1" applyBorder="1" applyAlignment="1">
      <alignment/>
    </xf>
    <xf numFmtId="2" fontId="0" fillId="3" borderId="5" xfId="23" applyNumberFormat="1" applyFill="1" applyBorder="1">
      <alignment/>
      <protection/>
    </xf>
    <xf numFmtId="2" fontId="0" fillId="3" borderId="6" xfId="23" applyNumberFormat="1" applyFill="1" applyBorder="1">
      <alignment/>
      <protection/>
    </xf>
    <xf numFmtId="2" fontId="0" fillId="0" borderId="39" xfId="23" applyNumberFormat="1" applyFont="1" applyBorder="1">
      <alignment/>
      <protection/>
    </xf>
    <xf numFmtId="2" fontId="0" fillId="0" borderId="41" xfId="23" applyNumberFormat="1" applyBorder="1" applyAlignment="1">
      <alignment wrapText="1"/>
      <protection/>
    </xf>
    <xf numFmtId="2" fontId="0" fillId="0" borderId="40" xfId="23" applyNumberFormat="1" applyBorder="1" applyAlignment="1">
      <alignment wrapText="1"/>
      <protection/>
    </xf>
    <xf numFmtId="2" fontId="0" fillId="0" borderId="62" xfId="0" applyNumberFormat="1" applyBorder="1" applyAlignment="1">
      <alignment/>
    </xf>
    <xf numFmtId="2" fontId="0" fillId="0" borderId="0" xfId="0" applyNumberFormat="1" applyBorder="1" applyAlignment="1">
      <alignment/>
    </xf>
    <xf numFmtId="2" fontId="0" fillId="0" borderId="37" xfId="0" applyNumberFormat="1" applyBorder="1" applyAlignment="1">
      <alignment/>
    </xf>
    <xf numFmtId="2" fontId="0" fillId="0" borderId="63" xfId="0" applyNumberFormat="1" applyBorder="1" applyAlignment="1">
      <alignment/>
    </xf>
    <xf numFmtId="2" fontId="0" fillId="0" borderId="1" xfId="0" applyNumberFormat="1" applyBorder="1" applyAlignment="1">
      <alignment/>
    </xf>
    <xf numFmtId="2" fontId="0" fillId="0" borderId="64" xfId="0" applyNumberFormat="1" applyBorder="1" applyAlignment="1">
      <alignment/>
    </xf>
    <xf numFmtId="2" fontId="0" fillId="0" borderId="39" xfId="0" applyNumberFormat="1" applyBorder="1" applyAlignment="1">
      <alignment/>
    </xf>
    <xf numFmtId="2" fontId="0" fillId="0" borderId="41" xfId="0" applyNumberFormat="1" applyBorder="1" applyAlignment="1">
      <alignment/>
    </xf>
    <xf numFmtId="2" fontId="0" fillId="0" borderId="40" xfId="0" applyNumberFormat="1" applyBorder="1" applyAlignment="1">
      <alignment/>
    </xf>
    <xf numFmtId="2" fontId="0" fillId="3" borderId="3" xfId="23" applyNumberFormat="1" applyFill="1" applyBorder="1" applyAlignment="1">
      <alignment wrapText="1"/>
      <protection/>
    </xf>
    <xf numFmtId="2" fontId="0" fillId="3" borderId="19" xfId="23" applyNumberFormat="1" applyFill="1" applyBorder="1" applyAlignment="1">
      <alignment wrapText="1"/>
      <protection/>
    </xf>
    <xf numFmtId="2" fontId="0" fillId="0" borderId="18" xfId="23" applyNumberFormat="1" applyFont="1" applyFill="1" applyBorder="1">
      <alignment/>
      <protection/>
    </xf>
    <xf numFmtId="2" fontId="0" fillId="0" borderId="19" xfId="23" applyNumberFormat="1" applyFill="1" applyBorder="1" applyAlignment="1">
      <alignment wrapText="1"/>
      <protection/>
    </xf>
    <xf numFmtId="2" fontId="0" fillId="0" borderId="21" xfId="23" applyNumberFormat="1" applyFill="1" applyBorder="1" applyAlignment="1">
      <alignment wrapText="1"/>
      <protection/>
    </xf>
    <xf numFmtId="2" fontId="0" fillId="0" borderId="2" xfId="0" applyNumberFormat="1" applyFill="1" applyBorder="1" applyAlignment="1">
      <alignment/>
    </xf>
    <xf numFmtId="2" fontId="0" fillId="0" borderId="3" xfId="23" applyNumberFormat="1" applyFill="1" applyBorder="1" applyAlignment="1">
      <alignment wrapText="1"/>
      <protection/>
    </xf>
    <xf numFmtId="2" fontId="0" fillId="0" borderId="4" xfId="23" applyNumberFormat="1" applyFill="1" applyBorder="1" applyAlignment="1">
      <alignment wrapText="1"/>
      <protection/>
    </xf>
    <xf numFmtId="2" fontId="0" fillId="0" borderId="10" xfId="0" applyNumberFormat="1" applyFill="1" applyBorder="1" applyAlignment="1">
      <alignment/>
    </xf>
    <xf numFmtId="2" fontId="0" fillId="0" borderId="5" xfId="23" applyNumberFormat="1" applyFill="1" applyBorder="1" applyAlignment="1">
      <alignment wrapText="1"/>
      <protection/>
    </xf>
    <xf numFmtId="2" fontId="0" fillId="0" borderId="6" xfId="23" applyNumberFormat="1" applyFill="1" applyBorder="1" applyAlignment="1">
      <alignment wrapText="1"/>
      <protection/>
    </xf>
    <xf numFmtId="2" fontId="0" fillId="0" borderId="56" xfId="0" applyNumberFormat="1" applyFill="1" applyBorder="1" applyAlignment="1">
      <alignment/>
    </xf>
    <xf numFmtId="2" fontId="0" fillId="0" borderId="24" xfId="23" applyNumberFormat="1" applyFill="1" applyBorder="1" applyAlignment="1">
      <alignment wrapText="1"/>
      <protection/>
    </xf>
    <xf numFmtId="2" fontId="0" fillId="0" borderId="59" xfId="23" applyNumberFormat="1" applyFill="1" applyBorder="1" applyAlignment="1">
      <alignment wrapText="1"/>
      <protection/>
    </xf>
    <xf numFmtId="2" fontId="0" fillId="0" borderId="18" xfId="0" applyNumberFormat="1" applyFill="1" applyBorder="1" applyAlignment="1">
      <alignment/>
    </xf>
    <xf numFmtId="2" fontId="0" fillId="3" borderId="19" xfId="23" applyNumberFormat="1" applyFont="1" applyFill="1" applyBorder="1" applyAlignment="1">
      <alignment wrapText="1"/>
      <protection/>
    </xf>
    <xf numFmtId="2" fontId="0" fillId="3" borderId="5" xfId="23" applyNumberFormat="1" applyFill="1" applyBorder="1" applyAlignment="1">
      <alignment wrapText="1"/>
      <protection/>
    </xf>
    <xf numFmtId="2" fontId="0" fillId="8" borderId="3" xfId="23" applyNumberFormat="1" applyFill="1" applyBorder="1" applyAlignment="1">
      <alignment wrapText="1"/>
      <protection/>
    </xf>
    <xf numFmtId="2" fontId="0" fillId="9" borderId="19" xfId="23" applyNumberFormat="1" applyFill="1" applyBorder="1" applyAlignment="1">
      <alignment wrapText="1"/>
      <protection/>
    </xf>
    <xf numFmtId="0" fontId="0" fillId="0" borderId="37" xfId="25" applyFont="1" applyBorder="1">
      <alignment/>
      <protection/>
    </xf>
    <xf numFmtId="0" fontId="0" fillId="0" borderId="64" xfId="25" applyFont="1" applyBorder="1">
      <alignment/>
      <protection/>
    </xf>
    <xf numFmtId="0" fontId="0" fillId="0" borderId="0" xfId="25" applyFont="1">
      <alignment/>
      <protection/>
    </xf>
    <xf numFmtId="0" fontId="0" fillId="0" borderId="5" xfId="23" applyFont="1" applyBorder="1" applyAlignment="1">
      <alignment/>
      <protection/>
    </xf>
    <xf numFmtId="0" fontId="0" fillId="0" borderId="5" xfId="23" applyBorder="1" applyAlignment="1">
      <alignment/>
      <protection/>
    </xf>
    <xf numFmtId="0" fontId="0" fillId="0" borderId="19" xfId="23" applyFont="1" applyBorder="1" applyAlignment="1">
      <alignment/>
      <protection/>
    </xf>
    <xf numFmtId="0" fontId="0" fillId="0" borderId="21" xfId="23" applyFont="1" applyBorder="1" applyAlignment="1">
      <alignment/>
      <protection/>
    </xf>
    <xf numFmtId="0" fontId="0" fillId="0" borderId="1" xfId="23" applyBorder="1">
      <alignment/>
      <protection/>
    </xf>
    <xf numFmtId="0" fontId="0" fillId="0" borderId="64" xfId="23" applyBorder="1">
      <alignment/>
      <protection/>
    </xf>
    <xf numFmtId="0" fontId="0" fillId="0" borderId="63" xfId="23" applyBorder="1" applyAlignment="1">
      <alignment/>
      <protection/>
    </xf>
    <xf numFmtId="0" fontId="0" fillId="0" borderId="64" xfId="23" applyBorder="1" applyAlignment="1">
      <alignment/>
      <protection/>
    </xf>
    <xf numFmtId="0" fontId="0" fillId="0" borderId="39" xfId="23" applyFont="1" applyBorder="1">
      <alignment/>
      <protection/>
    </xf>
    <xf numFmtId="0" fontId="0" fillId="0" borderId="40" xfId="23" applyFont="1" applyBorder="1">
      <alignment/>
      <protection/>
    </xf>
    <xf numFmtId="0" fontId="0" fillId="3" borderId="0" xfId="23" applyFill="1" applyBorder="1">
      <alignment/>
      <protection/>
    </xf>
    <xf numFmtId="9" fontId="0" fillId="0" borderId="0" xfId="23" applyNumberFormat="1" applyBorder="1">
      <alignment/>
      <protection/>
    </xf>
    <xf numFmtId="16" fontId="0" fillId="0" borderId="19" xfId="23" applyNumberFormat="1" applyBorder="1">
      <alignment/>
      <protection/>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39" xfId="0" applyNumberFormat="1" applyBorder="1" applyAlignment="1">
      <alignment/>
    </xf>
    <xf numFmtId="2" fontId="0" fillId="0" borderId="41" xfId="0" applyNumberFormat="1" applyBorder="1" applyAlignment="1">
      <alignment/>
    </xf>
    <xf numFmtId="2" fontId="0" fillId="0" borderId="40" xfId="0" applyNumberFormat="1" applyBorder="1" applyAlignment="1">
      <alignment/>
    </xf>
    <xf numFmtId="2" fontId="0" fillId="0" borderId="63" xfId="0" applyNumberFormat="1" applyBorder="1" applyAlignment="1">
      <alignment/>
    </xf>
    <xf numFmtId="2" fontId="0" fillId="0" borderId="1" xfId="0" applyNumberFormat="1" applyBorder="1" applyAlignment="1">
      <alignment/>
    </xf>
    <xf numFmtId="2" fontId="0" fillId="0" borderId="64" xfId="0" applyNumberFormat="1" applyBorder="1" applyAlignment="1">
      <alignment/>
    </xf>
    <xf numFmtId="0" fontId="0" fillId="0" borderId="49" xfId="23" applyBorder="1">
      <alignment/>
      <protection/>
    </xf>
    <xf numFmtId="0" fontId="0" fillId="0" borderId="34" xfId="23" applyNumberFormat="1" applyFill="1" applyBorder="1">
      <alignment/>
      <protection/>
    </xf>
    <xf numFmtId="0" fontId="0" fillId="3" borderId="34" xfId="23" applyNumberFormat="1" applyFill="1" applyBorder="1">
      <alignment/>
      <protection/>
    </xf>
    <xf numFmtId="0" fontId="0" fillId="0" borderId="34" xfId="23" applyNumberFormat="1" applyBorder="1">
      <alignment/>
      <protection/>
    </xf>
    <xf numFmtId="0" fontId="0" fillId="3" borderId="35" xfId="23" applyNumberFormat="1" applyFill="1" applyBorder="1">
      <alignment/>
      <protection/>
    </xf>
    <xf numFmtId="0" fontId="0" fillId="0" borderId="29" xfId="23" applyNumberFormat="1" applyFill="1" applyBorder="1">
      <alignment/>
      <protection/>
    </xf>
    <xf numFmtId="0" fontId="0" fillId="3" borderId="29" xfId="23" applyNumberFormat="1" applyFill="1" applyBorder="1">
      <alignment/>
      <protection/>
    </xf>
    <xf numFmtId="0" fontId="0" fillId="0" borderId="29" xfId="23" applyNumberFormat="1" applyBorder="1">
      <alignment/>
      <protection/>
    </xf>
    <xf numFmtId="0" fontId="0" fillId="3" borderId="30" xfId="23" applyNumberFormat="1" applyFill="1" applyBorder="1">
      <alignment/>
      <protection/>
    </xf>
    <xf numFmtId="0" fontId="0" fillId="3" borderId="2" xfId="23" applyFill="1" applyBorder="1">
      <alignment/>
      <protection/>
    </xf>
    <xf numFmtId="0" fontId="0" fillId="3" borderId="4" xfId="23" applyFill="1" applyBorder="1">
      <alignment/>
      <protection/>
    </xf>
    <xf numFmtId="0" fontId="0" fillId="3" borderId="10" xfId="23" applyFill="1" applyBorder="1">
      <alignment/>
      <protection/>
    </xf>
    <xf numFmtId="0" fontId="0" fillId="3" borderId="6" xfId="23" applyFill="1" applyBorder="1">
      <alignment/>
      <protection/>
    </xf>
    <xf numFmtId="0" fontId="0" fillId="0" borderId="2" xfId="23" applyNumberFormat="1" applyFill="1" applyBorder="1">
      <alignment/>
      <protection/>
    </xf>
    <xf numFmtId="0" fontId="0" fillId="3" borderId="2" xfId="23" applyNumberFormat="1" applyFill="1" applyBorder="1">
      <alignment/>
      <protection/>
    </xf>
    <xf numFmtId="0" fontId="0" fillId="0" borderId="2" xfId="23" applyNumberFormat="1" applyBorder="1">
      <alignment/>
      <protection/>
    </xf>
    <xf numFmtId="0" fontId="0" fillId="3" borderId="10" xfId="23" applyNumberFormat="1" applyFill="1" applyBorder="1">
      <alignment/>
      <protection/>
    </xf>
    <xf numFmtId="0" fontId="0" fillId="0" borderId="48" xfId="23" applyFont="1" applyBorder="1">
      <alignment/>
      <protection/>
    </xf>
    <xf numFmtId="0" fontId="0" fillId="0" borderId="10" xfId="23" applyBorder="1" applyAlignment="1">
      <alignment wrapText="1"/>
      <protection/>
    </xf>
    <xf numFmtId="0" fontId="0" fillId="0" borderId="6" xfId="23" applyBorder="1" applyAlignment="1">
      <alignment wrapText="1"/>
      <protection/>
    </xf>
    <xf numFmtId="0" fontId="0" fillId="0" borderId="30" xfId="23" applyBorder="1" applyAlignment="1">
      <alignment wrapText="1"/>
      <protection/>
    </xf>
    <xf numFmtId="0" fontId="0" fillId="0" borderId="35" xfId="23" applyBorder="1" applyAlignment="1">
      <alignment wrapText="1"/>
      <protection/>
    </xf>
    <xf numFmtId="0" fontId="0" fillId="0" borderId="5" xfId="23" applyBorder="1" applyAlignment="1">
      <alignment wrapText="1"/>
      <protection/>
    </xf>
    <xf numFmtId="0" fontId="8" fillId="6" borderId="62" xfId="22" applyFill="1" applyBorder="1" applyAlignment="1">
      <alignment/>
    </xf>
    <xf numFmtId="0" fontId="0" fillId="0" borderId="56" xfId="23" applyFill="1" applyBorder="1">
      <alignment/>
      <protection/>
    </xf>
    <xf numFmtId="0" fontId="0" fillId="0" borderId="59" xfId="23" applyFill="1" applyBorder="1">
      <alignment/>
      <protection/>
    </xf>
    <xf numFmtId="0" fontId="0" fillId="0" borderId="65" xfId="23" applyFill="1" applyBorder="1">
      <alignment/>
      <protection/>
    </xf>
    <xf numFmtId="0" fontId="0" fillId="0" borderId="24" xfId="23" applyFill="1" applyBorder="1">
      <alignment/>
      <protection/>
    </xf>
    <xf numFmtId="0" fontId="8" fillId="0" borderId="66" xfId="22" applyBorder="1" applyAlignment="1">
      <alignment/>
    </xf>
    <xf numFmtId="0" fontId="0" fillId="0" borderId="7" xfId="23" applyBorder="1">
      <alignment/>
      <protection/>
    </xf>
    <xf numFmtId="0" fontId="0" fillId="0" borderId="31" xfId="23" applyNumberFormat="1" applyBorder="1">
      <alignment/>
      <protection/>
    </xf>
    <xf numFmtId="0" fontId="0" fillId="0" borderId="33" xfId="23" applyNumberFormat="1" applyBorder="1">
      <alignment/>
      <protection/>
    </xf>
    <xf numFmtId="0" fontId="0" fillId="0" borderId="7" xfId="23" applyNumberFormat="1" applyBorder="1">
      <alignment/>
      <protection/>
    </xf>
    <xf numFmtId="0" fontId="0" fillId="0" borderId="8" xfId="23" applyNumberFormat="1" applyBorder="1">
      <alignment/>
      <protection/>
    </xf>
    <xf numFmtId="0" fontId="0" fillId="0" borderId="9" xfId="23" applyNumberFormat="1" applyBorder="1">
      <alignment/>
      <protection/>
    </xf>
    <xf numFmtId="0" fontId="8" fillId="4" borderId="49" xfId="20" applyFill="1" applyBorder="1" applyAlignment="1">
      <alignment/>
    </xf>
    <xf numFmtId="0" fontId="0" fillId="0" borderId="18" xfId="23" applyFill="1" applyBorder="1">
      <alignment/>
      <protection/>
    </xf>
    <xf numFmtId="0" fontId="0" fillId="0" borderId="22" xfId="23" applyNumberFormat="1" applyFill="1" applyBorder="1">
      <alignment/>
      <protection/>
    </xf>
    <xf numFmtId="0" fontId="0" fillId="0" borderId="67" xfId="23" applyNumberFormat="1" applyFill="1" applyBorder="1">
      <alignment/>
      <protection/>
    </xf>
    <xf numFmtId="0" fontId="0" fillId="0" borderId="18" xfId="23" applyNumberFormat="1" applyFill="1" applyBorder="1">
      <alignment/>
      <protection/>
    </xf>
    <xf numFmtId="0" fontId="0" fillId="0" borderId="19" xfId="23" applyNumberFormat="1" applyFill="1" applyBorder="1">
      <alignment/>
      <protection/>
    </xf>
    <xf numFmtId="0" fontId="0" fillId="0" borderId="21" xfId="23" applyNumberFormat="1" applyFill="1" applyBorder="1">
      <alignment/>
      <protection/>
    </xf>
    <xf numFmtId="0" fontId="8" fillId="5" borderId="47" xfId="22" applyFill="1" applyBorder="1" applyAlignment="1">
      <alignment/>
    </xf>
    <xf numFmtId="0" fontId="0" fillId="0" borderId="68" xfId="23" applyNumberFormat="1" applyBorder="1">
      <alignment/>
      <protection/>
    </xf>
    <xf numFmtId="0" fontId="0" fillId="0" borderId="69" xfId="23" applyNumberFormat="1" applyBorder="1">
      <alignment/>
      <protection/>
    </xf>
    <xf numFmtId="0" fontId="0" fillId="0" borderId="23" xfId="23" applyNumberFormat="1" applyBorder="1">
      <alignment/>
      <protection/>
    </xf>
    <xf numFmtId="0" fontId="0" fillId="0" borderId="20" xfId="23" applyNumberFormat="1" applyBorder="1">
      <alignment/>
      <protection/>
    </xf>
    <xf numFmtId="0" fontId="0" fillId="0" borderId="25" xfId="23" applyNumberFormat="1" applyBorder="1">
      <alignment/>
      <protection/>
    </xf>
    <xf numFmtId="0" fontId="8" fillId="7" borderId="49" xfId="20" applyFill="1" applyBorder="1" applyAlignment="1">
      <alignment/>
    </xf>
    <xf numFmtId="0" fontId="0" fillId="0" borderId="22" xfId="23" applyNumberFormat="1" applyBorder="1">
      <alignment/>
      <protection/>
    </xf>
    <xf numFmtId="0" fontId="0" fillId="0" borderId="67" xfId="23" applyNumberFormat="1" applyBorder="1">
      <alignment/>
      <protection/>
    </xf>
    <xf numFmtId="0" fontId="0" fillId="0" borderId="18" xfId="23" applyNumberFormat="1" applyBorder="1">
      <alignment/>
      <protection/>
    </xf>
    <xf numFmtId="0" fontId="0" fillId="0" borderId="19" xfId="23" applyNumberFormat="1" applyBorder="1">
      <alignment/>
      <protection/>
    </xf>
    <xf numFmtId="0" fontId="0" fillId="0" borderId="21" xfId="23" applyNumberFormat="1" applyBorder="1">
      <alignment/>
      <protection/>
    </xf>
    <xf numFmtId="0" fontId="0" fillId="0" borderId="57" xfId="23" applyBorder="1" applyAlignment="1">
      <alignment/>
      <protection/>
    </xf>
    <xf numFmtId="0" fontId="0" fillId="0" borderId="56" xfId="23" applyBorder="1" applyAlignment="1">
      <alignment/>
      <protection/>
    </xf>
    <xf numFmtId="0" fontId="0" fillId="0" borderId="56" xfId="23" applyFont="1" applyBorder="1" applyAlignment="1">
      <alignment/>
      <protection/>
    </xf>
    <xf numFmtId="0" fontId="0" fillId="0" borderId="19" xfId="23" applyFont="1" applyBorder="1" applyAlignment="1">
      <alignment horizontal="center" wrapText="1"/>
      <protection/>
    </xf>
    <xf numFmtId="0" fontId="0" fillId="0" borderId="0" xfId="0" applyBorder="1" applyAlignment="1">
      <alignment/>
    </xf>
    <xf numFmtId="0" fontId="0" fillId="0" borderId="1" xfId="0" applyBorder="1" applyAlignment="1">
      <alignment/>
    </xf>
    <xf numFmtId="2" fontId="0" fillId="0" borderId="0" xfId="0" applyNumberFormat="1" applyFill="1" applyAlignment="1">
      <alignment/>
    </xf>
    <xf numFmtId="180" fontId="0" fillId="0" borderId="0" xfId="0" applyNumberFormat="1" applyAlignment="1">
      <alignment/>
    </xf>
    <xf numFmtId="2" fontId="0" fillId="4" borderId="5" xfId="23" applyNumberFormat="1" applyFill="1" applyBorder="1" applyAlignment="1">
      <alignment wrapText="1"/>
      <protection/>
    </xf>
    <xf numFmtId="2" fontId="0" fillId="4" borderId="3" xfId="23" applyNumberFormat="1" applyFill="1" applyBorder="1" applyAlignment="1">
      <alignment wrapText="1"/>
      <protection/>
    </xf>
    <xf numFmtId="2" fontId="0" fillId="4" borderId="3" xfId="23" applyNumberFormat="1" applyFont="1" applyFill="1" applyBorder="1" applyAlignment="1">
      <alignment wrapText="1"/>
      <protection/>
    </xf>
    <xf numFmtId="0" fontId="0" fillId="0" borderId="58" xfId="24" applyBorder="1" applyAlignment="1">
      <alignment horizontal="center" wrapText="1"/>
      <protection/>
    </xf>
    <xf numFmtId="0" fontId="0" fillId="3" borderId="50" xfId="24" applyFont="1" applyFill="1" applyBorder="1" applyAlignment="1">
      <alignment horizontal="center"/>
      <protection/>
    </xf>
    <xf numFmtId="0" fontId="0" fillId="0" borderId="68" xfId="23" applyFill="1" applyBorder="1" applyAlignment="1">
      <alignment horizontal="center" wrapText="1"/>
      <protection/>
    </xf>
    <xf numFmtId="0" fontId="0" fillId="0" borderId="62" xfId="0" applyBorder="1" applyAlignment="1">
      <alignment/>
    </xf>
    <xf numFmtId="0" fontId="0" fillId="4" borderId="0" xfId="23" applyFill="1" applyBorder="1">
      <alignment/>
      <protection/>
    </xf>
    <xf numFmtId="9" fontId="0" fillId="0" borderId="0" xfId="23" applyNumberFormat="1" applyFill="1" applyBorder="1">
      <alignment/>
      <protection/>
    </xf>
    <xf numFmtId="0" fontId="0" fillId="0" borderId="63" xfId="0" applyBorder="1" applyAlignment="1">
      <alignment/>
    </xf>
    <xf numFmtId="9" fontId="0" fillId="0" borderId="1" xfId="23" applyNumberFormat="1" applyFill="1" applyBorder="1">
      <alignment/>
      <protection/>
    </xf>
    <xf numFmtId="0" fontId="0" fillId="0" borderId="68" xfId="23" applyBorder="1" applyAlignment="1">
      <alignment wrapText="1"/>
      <protection/>
    </xf>
    <xf numFmtId="0" fontId="0" fillId="0" borderId="37" xfId="0" applyBorder="1" applyAlignment="1">
      <alignment/>
    </xf>
    <xf numFmtId="0" fontId="0" fillId="0" borderId="64" xfId="0" applyBorder="1" applyAlignment="1">
      <alignment/>
    </xf>
    <xf numFmtId="0" fontId="0" fillId="0" borderId="39" xfId="0" applyBorder="1" applyAlignment="1">
      <alignment/>
    </xf>
    <xf numFmtId="0" fontId="0" fillId="0" borderId="41" xfId="0" applyBorder="1" applyAlignment="1">
      <alignment/>
    </xf>
    <xf numFmtId="0" fontId="0" fillId="0" borderId="40" xfId="0" applyBorder="1" applyAlignment="1">
      <alignment/>
    </xf>
    <xf numFmtId="0" fontId="0" fillId="0" borderId="29" xfId="23" applyBorder="1" applyAlignment="1">
      <alignment wrapText="1"/>
      <protection/>
    </xf>
    <xf numFmtId="0" fontId="0" fillId="0" borderId="56" xfId="24" applyBorder="1" applyAlignment="1">
      <alignment horizontal="center" wrapText="1"/>
      <protection/>
    </xf>
    <xf numFmtId="0" fontId="0" fillId="3" borderId="1" xfId="23" applyFill="1" applyBorder="1">
      <alignment/>
      <protection/>
    </xf>
    <xf numFmtId="0" fontId="0" fillId="0" borderId="3" xfId="0" applyBorder="1" applyAlignment="1">
      <alignment/>
    </xf>
    <xf numFmtId="0" fontId="0" fillId="0" borderId="18" xfId="0" applyBorder="1" applyAlignment="1">
      <alignment/>
    </xf>
    <xf numFmtId="0" fontId="0" fillId="0" borderId="19" xfId="0" applyBorder="1" applyAlignment="1">
      <alignment/>
    </xf>
    <xf numFmtId="0" fontId="0" fillId="0" borderId="2" xfId="0" applyBorder="1" applyAlignment="1">
      <alignment/>
    </xf>
    <xf numFmtId="0" fontId="0" fillId="0" borderId="10" xfId="0" applyBorder="1" applyAlignment="1">
      <alignment/>
    </xf>
    <xf numFmtId="0" fontId="0" fillId="0" borderId="5" xfId="0"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29" xfId="23" applyBorder="1" applyAlignment="1">
      <alignment horizontal="center"/>
      <protection/>
    </xf>
    <xf numFmtId="0" fontId="0" fillId="0" borderId="3" xfId="23" applyBorder="1" applyAlignment="1">
      <alignment horizontal="center"/>
      <protection/>
    </xf>
    <xf numFmtId="0" fontId="0" fillId="0" borderId="4" xfId="23" applyBorder="1" applyAlignment="1">
      <alignment horizontal="center"/>
      <protection/>
    </xf>
    <xf numFmtId="0" fontId="0" fillId="10" borderId="50" xfId="24" applyFont="1" applyFill="1" applyBorder="1" applyAlignment="1">
      <alignment horizontal="center"/>
      <protection/>
    </xf>
    <xf numFmtId="0" fontId="0" fillId="10" borderId="51" xfId="24" applyFill="1" applyBorder="1" applyAlignment="1">
      <alignment horizontal="center"/>
      <protection/>
    </xf>
    <xf numFmtId="0" fontId="0" fillId="10" borderId="52" xfId="24" applyFill="1" applyBorder="1" applyAlignment="1">
      <alignment horizontal="center"/>
      <protection/>
    </xf>
    <xf numFmtId="0" fontId="0" fillId="0" borderId="34" xfId="23" applyBorder="1" applyAlignment="1">
      <alignment horizontal="center"/>
      <protection/>
    </xf>
    <xf numFmtId="0" fontId="0" fillId="0" borderId="16" xfId="23" applyBorder="1" applyAlignment="1">
      <alignment horizontal="center"/>
      <protection/>
    </xf>
    <xf numFmtId="0" fontId="0" fillId="0" borderId="67" xfId="23" applyBorder="1" applyAlignment="1">
      <alignment horizontal="center"/>
      <protection/>
    </xf>
    <xf numFmtId="0" fontId="0" fillId="0" borderId="55" xfId="23" applyBorder="1" applyAlignment="1">
      <alignment horizontal="center"/>
      <protection/>
    </xf>
    <xf numFmtId="0" fontId="0" fillId="0" borderId="22" xfId="23" applyBorder="1" applyAlignment="1">
      <alignment horizontal="center"/>
      <protection/>
    </xf>
    <xf numFmtId="0" fontId="0" fillId="0" borderId="39" xfId="23" applyFill="1" applyBorder="1" applyAlignment="1">
      <alignment horizontal="center" vertical="center"/>
      <protection/>
    </xf>
    <xf numFmtId="0" fontId="0" fillId="0" borderId="70" xfId="23" applyFill="1" applyBorder="1" applyAlignment="1">
      <alignment horizontal="center" vertical="center"/>
      <protection/>
    </xf>
    <xf numFmtId="0" fontId="0" fillId="0" borderId="66" xfId="23" applyFill="1" applyBorder="1" applyAlignment="1">
      <alignment horizontal="center" vertical="center"/>
      <protection/>
    </xf>
    <xf numFmtId="0" fontId="0" fillId="0" borderId="31" xfId="23" applyFill="1" applyBorder="1" applyAlignment="1">
      <alignment horizontal="center" vertical="center"/>
      <protection/>
    </xf>
    <xf numFmtId="0" fontId="0" fillId="0" borderId="46" xfId="23" applyFont="1" applyFill="1" applyBorder="1" applyAlignment="1">
      <alignment horizontal="center"/>
      <protection/>
    </xf>
    <xf numFmtId="0" fontId="0" fillId="0" borderId="16" xfId="23" applyFont="1" applyFill="1" applyBorder="1" applyAlignment="1">
      <alignment horizontal="center"/>
      <protection/>
    </xf>
    <xf numFmtId="0" fontId="0" fillId="0" borderId="46" xfId="23" applyFont="1" applyBorder="1" applyAlignment="1">
      <alignment horizontal="center"/>
      <protection/>
    </xf>
    <xf numFmtId="0" fontId="0" fillId="0" borderId="14" xfId="23" applyBorder="1" applyAlignment="1">
      <alignment horizontal="center"/>
      <protection/>
    </xf>
    <xf numFmtId="0" fontId="0" fillId="3" borderId="18" xfId="24" applyFill="1" applyBorder="1" applyAlignment="1">
      <alignment horizontal="center"/>
      <protection/>
    </xf>
    <xf numFmtId="0" fontId="0" fillId="3" borderId="19" xfId="24" applyFill="1" applyBorder="1" applyAlignment="1">
      <alignment horizontal="center"/>
      <protection/>
    </xf>
    <xf numFmtId="0" fontId="0" fillId="3" borderId="21" xfId="24" applyFill="1" applyBorder="1" applyAlignment="1">
      <alignment horizontal="center"/>
      <protection/>
    </xf>
    <xf numFmtId="0" fontId="0" fillId="0" borderId="23" xfId="24" applyBorder="1" applyAlignment="1">
      <alignment horizontal="center" wrapText="1"/>
      <protection/>
    </xf>
    <xf numFmtId="0" fontId="0" fillId="3" borderId="51" xfId="24" applyFont="1" applyFill="1" applyBorder="1" applyAlignment="1">
      <alignment horizontal="center"/>
      <protection/>
    </xf>
    <xf numFmtId="0" fontId="0" fillId="3" borderId="52" xfId="24" applyFont="1" applyFill="1" applyBorder="1" applyAlignment="1">
      <alignment horizontal="center"/>
      <protection/>
    </xf>
    <xf numFmtId="0" fontId="0" fillId="0" borderId="2" xfId="23" applyBorder="1" applyAlignment="1">
      <alignment horizontal="center"/>
      <protection/>
    </xf>
    <xf numFmtId="0" fontId="0" fillId="0" borderId="2" xfId="23" applyFont="1" applyFill="1" applyBorder="1" applyAlignment="1">
      <alignment horizontal="center"/>
      <protection/>
    </xf>
    <xf numFmtId="0" fontId="0" fillId="0" borderId="4" xfId="23" applyFill="1" applyBorder="1" applyAlignment="1">
      <alignment horizontal="center"/>
      <protection/>
    </xf>
    <xf numFmtId="0" fontId="0" fillId="3" borderId="57" xfId="23" applyFill="1" applyBorder="1" applyAlignment="1">
      <alignment horizontal="center"/>
      <protection/>
    </xf>
    <xf numFmtId="0" fontId="0" fillId="3" borderId="71" xfId="23" applyFill="1" applyBorder="1" applyAlignment="1">
      <alignment horizontal="center"/>
      <protection/>
    </xf>
    <xf numFmtId="0" fontId="0" fillId="3" borderId="72" xfId="23" applyFill="1" applyBorder="1" applyAlignment="1">
      <alignment horizontal="center"/>
      <protection/>
    </xf>
    <xf numFmtId="0" fontId="0" fillId="0" borderId="2" xfId="23" applyFont="1" applyBorder="1" applyAlignment="1">
      <alignment horizontal="center"/>
      <protection/>
    </xf>
    <xf numFmtId="0" fontId="0" fillId="0" borderId="7" xfId="23" applyFill="1" applyBorder="1" applyAlignment="1">
      <alignment horizontal="center"/>
      <protection/>
    </xf>
    <xf numFmtId="0" fontId="0" fillId="0" borderId="9" xfId="23" applyFill="1" applyBorder="1" applyAlignment="1">
      <alignment horizontal="center"/>
      <protection/>
    </xf>
    <xf numFmtId="0" fontId="0" fillId="0" borderId="2" xfId="23" applyFill="1" applyBorder="1" applyAlignment="1">
      <alignment horizontal="center"/>
      <protection/>
    </xf>
    <xf numFmtId="0" fontId="0" fillId="0" borderId="61" xfId="23" applyBorder="1" applyAlignment="1">
      <alignment horizontal="center"/>
      <protection/>
    </xf>
    <xf numFmtId="0" fontId="0" fillId="0" borderId="28" xfId="23" applyBorder="1" applyAlignment="1">
      <alignment horizontal="center"/>
      <protection/>
    </xf>
    <xf numFmtId="0" fontId="0" fillId="0" borderId="29" xfId="23" applyFont="1" applyBorder="1" applyAlignment="1">
      <alignment horizontal="center"/>
      <protection/>
    </xf>
    <xf numFmtId="0" fontId="0" fillId="0" borderId="62" xfId="24" applyFont="1" applyBorder="1" applyAlignment="1">
      <alignment horizontal="left" vertical="center" wrapText="1"/>
      <protection/>
    </xf>
    <xf numFmtId="0" fontId="0" fillId="0" borderId="0" xfId="24" applyFont="1" applyBorder="1" applyAlignment="1">
      <alignment horizontal="left" vertical="center" wrapText="1"/>
      <protection/>
    </xf>
    <xf numFmtId="0" fontId="0" fillId="0" borderId="37" xfId="24" applyFont="1" applyBorder="1" applyAlignment="1">
      <alignment horizontal="left" vertical="center" wrapText="1"/>
      <protection/>
    </xf>
    <xf numFmtId="0" fontId="0" fillId="0" borderId="63" xfId="24" applyFont="1" applyBorder="1" applyAlignment="1">
      <alignment horizontal="left" vertical="center" wrapText="1"/>
      <protection/>
    </xf>
    <xf numFmtId="0" fontId="0" fillId="0" borderId="1" xfId="24" applyFont="1" applyBorder="1" applyAlignment="1">
      <alignment horizontal="left" vertical="center" wrapText="1"/>
      <protection/>
    </xf>
    <xf numFmtId="0" fontId="0" fillId="0" borderId="64" xfId="24" applyFont="1" applyBorder="1" applyAlignment="1">
      <alignment horizontal="left" vertical="center" wrapText="1"/>
      <protection/>
    </xf>
    <xf numFmtId="0" fontId="0" fillId="0" borderId="39" xfId="24" applyFont="1" applyBorder="1" applyAlignment="1">
      <alignment horizontal="left"/>
      <protection/>
    </xf>
    <xf numFmtId="0" fontId="0" fillId="0" borderId="41" xfId="24" applyFont="1" applyBorder="1" applyAlignment="1">
      <alignment horizontal="left"/>
      <protection/>
    </xf>
    <xf numFmtId="0" fontId="0" fillId="0" borderId="40" xfId="24" applyFont="1" applyBorder="1" applyAlignment="1">
      <alignment horizontal="left"/>
      <protection/>
    </xf>
    <xf numFmtId="0" fontId="0" fillId="0" borderId="62" xfId="24" applyFont="1" applyBorder="1" applyAlignment="1">
      <alignment horizontal="left"/>
      <protection/>
    </xf>
    <xf numFmtId="0" fontId="0" fillId="0" borderId="0" xfId="24" applyFont="1" applyBorder="1" applyAlignment="1">
      <alignment horizontal="left"/>
      <protection/>
    </xf>
    <xf numFmtId="0" fontId="0" fillId="0" borderId="37" xfId="24" applyFont="1" applyBorder="1" applyAlignment="1">
      <alignment horizontal="left"/>
      <protection/>
    </xf>
    <xf numFmtId="0" fontId="0" fillId="0" borderId="63" xfId="24" applyFont="1" applyBorder="1" applyAlignment="1">
      <alignment horizontal="left"/>
      <protection/>
    </xf>
    <xf numFmtId="0" fontId="0" fillId="0" borderId="1" xfId="24" applyFont="1" applyBorder="1" applyAlignment="1">
      <alignment horizontal="left"/>
      <protection/>
    </xf>
    <xf numFmtId="0" fontId="0" fillId="0" borderId="64" xfId="24" applyFont="1" applyBorder="1" applyAlignment="1">
      <alignment horizontal="left"/>
      <protection/>
    </xf>
    <xf numFmtId="0" fontId="0" fillId="3" borderId="0" xfId="23" applyFont="1" applyFill="1" applyAlignment="1">
      <alignment horizontal="center"/>
      <protection/>
    </xf>
    <xf numFmtId="0" fontId="0" fillId="0" borderId="18" xfId="23" applyBorder="1" applyAlignment="1">
      <alignment horizontal="center"/>
      <protection/>
    </xf>
    <xf numFmtId="0" fontId="0" fillId="0" borderId="21" xfId="23" applyBorder="1" applyAlignment="1">
      <alignment horizontal="center"/>
      <protection/>
    </xf>
    <xf numFmtId="0" fontId="0" fillId="0" borderId="19" xfId="23" applyBorder="1" applyAlignment="1">
      <alignment horizontal="center"/>
      <protection/>
    </xf>
    <xf numFmtId="2" fontId="0" fillId="0" borderId="51" xfId="0" applyNumberFormat="1" applyBorder="1" applyAlignment="1">
      <alignment horizontal="center"/>
    </xf>
    <xf numFmtId="2" fontId="0" fillId="3" borderId="50" xfId="0" applyNumberFormat="1" applyFill="1" applyBorder="1" applyAlignment="1">
      <alignment horizontal="center"/>
    </xf>
    <xf numFmtId="2" fontId="0" fillId="3" borderId="51" xfId="0" applyNumberFormat="1" applyFill="1" applyBorder="1" applyAlignment="1">
      <alignment horizontal="center"/>
    </xf>
    <xf numFmtId="2" fontId="0" fillId="3" borderId="52" xfId="0" applyNumberFormat="1" applyFill="1" applyBorder="1" applyAlignment="1">
      <alignment horizontal="center"/>
    </xf>
    <xf numFmtId="2" fontId="0" fillId="0" borderId="67" xfId="23" applyNumberFormat="1" applyBorder="1" applyAlignment="1">
      <alignment horizontal="center"/>
      <protection/>
    </xf>
    <xf numFmtId="2" fontId="0" fillId="0" borderId="22" xfId="23" applyNumberFormat="1" applyBorder="1" applyAlignment="1">
      <alignment horizontal="center"/>
      <protection/>
    </xf>
    <xf numFmtId="2" fontId="0" fillId="0" borderId="53" xfId="23" applyNumberFormat="1" applyBorder="1" applyAlignment="1">
      <alignment horizontal="center"/>
      <protection/>
    </xf>
    <xf numFmtId="2" fontId="0" fillId="0" borderId="55" xfId="23" applyNumberFormat="1" applyBorder="1" applyAlignment="1">
      <alignment horizontal="center"/>
      <protection/>
    </xf>
    <xf numFmtId="2" fontId="0" fillId="0" borderId="1" xfId="0" applyNumberFormat="1" applyBorder="1" applyAlignment="1">
      <alignment horizontal="center"/>
    </xf>
    <xf numFmtId="2" fontId="0" fillId="0" borderId="19" xfId="23" applyNumberFormat="1" applyBorder="1" applyAlignment="1">
      <alignment horizontal="center"/>
      <protection/>
    </xf>
    <xf numFmtId="2" fontId="0" fillId="0" borderId="21" xfId="23" applyNumberFormat="1" applyBorder="1" applyAlignment="1">
      <alignment horizontal="center"/>
      <protection/>
    </xf>
    <xf numFmtId="2" fontId="0" fillId="0" borderId="0" xfId="0" applyNumberFormat="1" applyAlignment="1">
      <alignment horizontal="center"/>
    </xf>
    <xf numFmtId="2" fontId="0" fillId="0" borderId="50" xfId="0" applyNumberFormat="1" applyFill="1" applyBorder="1" applyAlignment="1">
      <alignment horizontal="center"/>
    </xf>
    <xf numFmtId="2" fontId="0" fillId="0" borderId="51" xfId="0" applyNumberFormat="1" applyFill="1" applyBorder="1" applyAlignment="1">
      <alignment horizontal="center"/>
    </xf>
    <xf numFmtId="2" fontId="0" fillId="0" borderId="52" xfId="0" applyNumberFormat="1" applyFill="1" applyBorder="1" applyAlignment="1">
      <alignment horizontal="center"/>
    </xf>
    <xf numFmtId="2" fontId="0" fillId="0" borderId="7" xfId="0" applyNumberFormat="1" applyFill="1" applyBorder="1" applyAlignment="1">
      <alignment horizontal="center"/>
    </xf>
    <xf numFmtId="2" fontId="0" fillId="0" borderId="8" xfId="0" applyNumberFormat="1" applyFill="1" applyBorder="1" applyAlignment="1">
      <alignment horizontal="center"/>
    </xf>
    <xf numFmtId="2" fontId="0" fillId="0" borderId="9" xfId="0" applyNumberFormat="1" applyFill="1" applyBorder="1" applyAlignment="1">
      <alignment horizontal="center"/>
    </xf>
    <xf numFmtId="2" fontId="0" fillId="0" borderId="23" xfId="0" applyNumberFormat="1" applyFill="1" applyBorder="1" applyAlignment="1">
      <alignment horizontal="center"/>
    </xf>
    <xf numFmtId="2" fontId="0" fillId="0" borderId="20" xfId="0" applyNumberFormat="1" applyFill="1" applyBorder="1" applyAlignment="1">
      <alignment horizontal="center"/>
    </xf>
    <xf numFmtId="2" fontId="0" fillId="0" borderId="25" xfId="0" applyNumberFormat="1" applyFill="1" applyBorder="1" applyAlignment="1">
      <alignment horizontal="center"/>
    </xf>
    <xf numFmtId="0" fontId="0" fillId="0" borderId="39" xfId="23" applyFont="1" applyFill="1" applyBorder="1" applyAlignment="1">
      <alignment horizontal="center"/>
      <protection/>
    </xf>
    <xf numFmtId="0" fontId="0" fillId="0" borderId="70" xfId="23" applyFont="1" applyFill="1" applyBorder="1" applyAlignment="1">
      <alignment horizontal="center"/>
      <protection/>
    </xf>
    <xf numFmtId="0" fontId="0" fillId="0" borderId="63" xfId="23" applyFont="1" applyFill="1" applyBorder="1" applyAlignment="1">
      <alignment horizontal="center"/>
      <protection/>
    </xf>
    <xf numFmtId="0" fontId="0" fillId="0" borderId="73" xfId="23" applyFont="1" applyFill="1" applyBorder="1" applyAlignment="1">
      <alignment horizontal="center"/>
      <protection/>
    </xf>
    <xf numFmtId="0" fontId="0" fillId="0" borderId="10" xfId="23" applyFill="1" applyBorder="1" applyAlignment="1">
      <alignment horizontal="center"/>
      <protection/>
    </xf>
    <xf numFmtId="0" fontId="0" fillId="0" borderId="5" xfId="23" applyFill="1" applyBorder="1" applyAlignment="1">
      <alignment horizontal="center"/>
      <protection/>
    </xf>
    <xf numFmtId="0" fontId="0" fillId="0" borderId="5" xfId="23" applyBorder="1" applyAlignment="1">
      <alignment horizontal="center"/>
      <protection/>
    </xf>
    <xf numFmtId="0" fontId="0" fillId="0" borderId="6" xfId="23" applyBorder="1" applyAlignment="1">
      <alignment horizontal="center"/>
      <protection/>
    </xf>
    <xf numFmtId="0" fontId="0" fillId="0" borderId="3" xfId="23" applyFill="1" applyBorder="1" applyAlignment="1">
      <alignment horizontal="center"/>
      <protection/>
    </xf>
    <xf numFmtId="0" fontId="0" fillId="0" borderId="8" xfId="23" applyBorder="1" applyAlignment="1">
      <alignment horizontal="center"/>
      <protection/>
    </xf>
    <xf numFmtId="0" fontId="0" fillId="0" borderId="9" xfId="23" applyBorder="1" applyAlignment="1">
      <alignment horizontal="center"/>
      <protection/>
    </xf>
    <xf numFmtId="0" fontId="0" fillId="0" borderId="8" xfId="23" applyFill="1" applyBorder="1" applyAlignment="1">
      <alignment horizontal="center"/>
      <protection/>
    </xf>
    <xf numFmtId="0" fontId="0" fillId="0" borderId="50" xfId="23" applyBorder="1" applyAlignment="1">
      <alignment horizontal="center"/>
      <protection/>
    </xf>
    <xf numFmtId="0" fontId="0" fillId="0" borderId="51" xfId="23" applyBorder="1" applyAlignment="1">
      <alignment horizontal="center"/>
      <protection/>
    </xf>
    <xf numFmtId="0" fontId="0" fillId="0" borderId="52" xfId="23" applyBorder="1" applyAlignment="1">
      <alignment horizontal="center"/>
      <protection/>
    </xf>
    <xf numFmtId="0" fontId="0" fillId="0" borderId="19" xfId="23" applyBorder="1" applyAlignment="1">
      <alignment horizontal="center" wrapText="1"/>
      <protection/>
    </xf>
    <xf numFmtId="0" fontId="0" fillId="0" borderId="20" xfId="23" applyBorder="1" applyAlignment="1">
      <alignment horizontal="center" wrapText="1"/>
      <protection/>
    </xf>
    <xf numFmtId="0" fontId="0" fillId="0" borderId="61" xfId="23" applyFill="1" applyBorder="1" applyAlignment="1">
      <alignment horizontal="center"/>
      <protection/>
    </xf>
    <xf numFmtId="0" fontId="0" fillId="0" borderId="27" xfId="23" applyFill="1" applyBorder="1" applyAlignment="1">
      <alignment horizontal="center"/>
      <protection/>
    </xf>
    <xf numFmtId="0" fontId="0" fillId="0" borderId="28" xfId="23" applyFill="1" applyBorder="1" applyAlignment="1">
      <alignment horizontal="center"/>
      <protection/>
    </xf>
    <xf numFmtId="0" fontId="0" fillId="0" borderId="18" xfId="23" applyBorder="1" applyAlignment="1">
      <alignment horizontal="center" wrapText="1"/>
      <protection/>
    </xf>
    <xf numFmtId="0" fontId="0" fillId="0" borderId="23" xfId="23" applyBorder="1" applyAlignment="1">
      <alignment horizontal="center" wrapText="1"/>
      <protection/>
    </xf>
    <xf numFmtId="0" fontId="0" fillId="0" borderId="41" xfId="23" applyFont="1" applyFill="1" applyBorder="1" applyAlignment="1">
      <alignment horizontal="center"/>
      <protection/>
    </xf>
    <xf numFmtId="0" fontId="0" fillId="0" borderId="40" xfId="23" applyFont="1" applyFill="1" applyBorder="1" applyAlignment="1">
      <alignment horizontal="center"/>
      <protection/>
    </xf>
    <xf numFmtId="0" fontId="0" fillId="0" borderId="41" xfId="23" applyBorder="1" applyAlignment="1">
      <alignment horizontal="center"/>
      <protection/>
    </xf>
    <xf numFmtId="0" fontId="0" fillId="0" borderId="21" xfId="23" applyBorder="1" applyAlignment="1">
      <alignment horizontal="center" wrapText="1"/>
      <protection/>
    </xf>
    <xf numFmtId="0" fontId="0" fillId="0" borderId="25" xfId="23" applyBorder="1" applyAlignment="1">
      <alignment horizontal="center" wrapText="1"/>
      <protection/>
    </xf>
    <xf numFmtId="0" fontId="0" fillId="0" borderId="50" xfId="23" applyFont="1" applyFill="1" applyBorder="1" applyAlignment="1">
      <alignment horizontal="center"/>
      <protection/>
    </xf>
    <xf numFmtId="0" fontId="0" fillId="0" borderId="51" xfId="23" applyFont="1" applyFill="1" applyBorder="1" applyAlignment="1">
      <alignment horizontal="center"/>
      <protection/>
    </xf>
    <xf numFmtId="0" fontId="0" fillId="0" borderId="52" xfId="23" applyFont="1" applyFill="1" applyBorder="1" applyAlignment="1">
      <alignment horizontal="center"/>
      <protection/>
    </xf>
    <xf numFmtId="0" fontId="0" fillId="0" borderId="53" xfId="23" applyBorder="1" applyAlignment="1">
      <alignment horizontal="center"/>
      <protection/>
    </xf>
    <xf numFmtId="0" fontId="0" fillId="0" borderId="71" xfId="23" applyBorder="1" applyAlignment="1">
      <alignment horizontal="center" wrapText="1"/>
      <protection/>
    </xf>
    <xf numFmtId="0" fontId="0" fillId="0" borderId="24" xfId="23" applyBorder="1" applyAlignment="1">
      <alignment horizontal="center" wrapText="1"/>
      <protection/>
    </xf>
    <xf numFmtId="0" fontId="0" fillId="0" borderId="72" xfId="23" applyBorder="1" applyAlignment="1">
      <alignment horizontal="center" wrapText="1"/>
      <protection/>
    </xf>
    <xf numFmtId="0" fontId="0" fillId="0" borderId="59" xfId="23" applyBorder="1" applyAlignment="1">
      <alignment horizontal="center" wrapText="1"/>
      <protection/>
    </xf>
    <xf numFmtId="0" fontId="0" fillId="0" borderId="49" xfId="23" applyBorder="1" applyAlignment="1">
      <alignment horizontal="center"/>
      <protection/>
    </xf>
    <xf numFmtId="0" fontId="0" fillId="0" borderId="57" xfId="23" applyBorder="1" applyAlignment="1">
      <alignment horizontal="center" wrapText="1"/>
      <protection/>
    </xf>
    <xf numFmtId="0" fontId="0" fillId="0" borderId="56" xfId="23" applyBorder="1" applyAlignment="1">
      <alignment horizontal="center" wrapText="1"/>
      <protection/>
    </xf>
    <xf numFmtId="0" fontId="0" fillId="0" borderId="74" xfId="23" applyBorder="1" applyAlignment="1">
      <alignment horizontal="center"/>
      <protection/>
    </xf>
    <xf numFmtId="0" fontId="0" fillId="0" borderId="35" xfId="23" applyBorder="1" applyAlignment="1">
      <alignment horizontal="center"/>
      <protection/>
    </xf>
    <xf numFmtId="0" fontId="0" fillId="0" borderId="54" xfId="23" applyBorder="1" applyAlignment="1">
      <alignment horizontal="center"/>
      <protection/>
    </xf>
    <xf numFmtId="0" fontId="0" fillId="0" borderId="17" xfId="23" applyBorder="1" applyAlignment="1">
      <alignment horizontal="center"/>
      <protection/>
    </xf>
    <xf numFmtId="0" fontId="0" fillId="0" borderId="50" xfId="23" applyFill="1" applyBorder="1" applyAlignment="1">
      <alignment horizontal="center"/>
      <protection/>
    </xf>
    <xf numFmtId="0" fontId="0" fillId="0" borderId="51" xfId="23" applyFill="1" applyBorder="1" applyAlignment="1">
      <alignment horizontal="center"/>
      <protection/>
    </xf>
    <xf numFmtId="0" fontId="0" fillId="0" borderId="52" xfId="23" applyFill="1" applyBorder="1" applyAlignment="1">
      <alignment horizontal="center"/>
      <protection/>
    </xf>
    <xf numFmtId="0" fontId="0" fillId="0" borderId="49" xfId="23" applyFill="1" applyBorder="1" applyAlignment="1">
      <alignment horizontal="center"/>
      <protection/>
    </xf>
    <xf numFmtId="0" fontId="0" fillId="0" borderId="22" xfId="23" applyFill="1" applyBorder="1" applyAlignment="1">
      <alignment horizontal="center"/>
      <protection/>
    </xf>
    <xf numFmtId="0" fontId="0" fillId="0" borderId="46" xfId="23" applyFill="1" applyBorder="1" applyAlignment="1">
      <alignment horizontal="center"/>
      <protection/>
    </xf>
    <xf numFmtId="0" fontId="0" fillId="0" borderId="29" xfId="23" applyFill="1" applyBorder="1" applyAlignment="1">
      <alignment horizontal="center"/>
      <protection/>
    </xf>
    <xf numFmtId="0" fontId="0" fillId="0" borderId="46" xfId="23" applyBorder="1" applyAlignment="1">
      <alignment horizontal="center"/>
      <protection/>
    </xf>
    <xf numFmtId="0" fontId="0" fillId="0" borderId="48" xfId="23" applyFill="1" applyBorder="1" applyAlignment="1">
      <alignment horizontal="center"/>
      <protection/>
    </xf>
    <xf numFmtId="0" fontId="0" fillId="0" borderId="30" xfId="23" applyFill="1" applyBorder="1" applyAlignment="1">
      <alignment horizontal="center"/>
      <protection/>
    </xf>
    <xf numFmtId="0" fontId="0" fillId="0" borderId="35" xfId="23" applyFont="1" applyBorder="1" applyAlignment="1">
      <alignment horizontal="center"/>
      <protection/>
    </xf>
    <xf numFmtId="0" fontId="0" fillId="0" borderId="54" xfId="23" applyFont="1" applyBorder="1" applyAlignment="1">
      <alignment horizontal="center"/>
      <protection/>
    </xf>
    <xf numFmtId="0" fontId="0" fillId="0" borderId="17" xfId="23" applyFont="1" applyBorder="1" applyAlignment="1">
      <alignment horizontal="center"/>
      <protection/>
    </xf>
    <xf numFmtId="0" fontId="0" fillId="0" borderId="67" xfId="23" applyBorder="1" applyAlignment="1">
      <alignment horizontal="center" wrapText="1"/>
      <protection/>
    </xf>
    <xf numFmtId="0" fontId="0" fillId="0" borderId="69" xfId="23" applyBorder="1" applyAlignment="1">
      <alignment horizontal="center" wrapText="1"/>
      <protection/>
    </xf>
    <xf numFmtId="0" fontId="0" fillId="0" borderId="5" xfId="23" applyFont="1" applyBorder="1" applyAlignment="1">
      <alignment horizontal="center"/>
      <protection/>
    </xf>
    <xf numFmtId="0" fontId="0" fillId="0" borderId="0" xfId="23" applyBorder="1" applyAlignment="1">
      <alignment horizontal="center"/>
      <protection/>
    </xf>
    <xf numFmtId="0" fontId="0" fillId="0" borderId="27" xfId="23" applyBorder="1" applyAlignment="1">
      <alignment horizontal="center"/>
      <protection/>
    </xf>
    <xf numFmtId="0" fontId="0" fillId="0" borderId="10" xfId="23" applyBorder="1" applyAlignment="1">
      <alignment horizontal="center"/>
      <protection/>
    </xf>
    <xf numFmtId="0" fontId="0" fillId="0" borderId="40" xfId="23" applyBorder="1" applyAlignment="1">
      <alignment horizontal="center"/>
      <protection/>
    </xf>
    <xf numFmtId="0" fontId="0" fillId="0" borderId="50" xfId="25" applyBorder="1" applyAlignment="1">
      <alignment horizontal="center"/>
      <protection/>
    </xf>
    <xf numFmtId="0" fontId="0" fillId="0" borderId="52" xfId="25" applyBorder="1" applyAlignment="1">
      <alignment horizontal="center"/>
      <protection/>
    </xf>
    <xf numFmtId="0" fontId="14" fillId="0" borderId="0" xfId="25" applyFont="1" applyAlignment="1">
      <alignment horizontal="center"/>
      <protection/>
    </xf>
    <xf numFmtId="0" fontId="0" fillId="0" borderId="2" xfId="25" applyFill="1" applyBorder="1" applyAlignment="1">
      <alignment horizontal="center"/>
      <protection/>
    </xf>
    <xf numFmtId="0" fontId="0" fillId="0" borderId="3" xfId="25" applyFill="1" applyBorder="1" applyAlignment="1">
      <alignment horizontal="center"/>
      <protection/>
    </xf>
    <xf numFmtId="0" fontId="0" fillId="0" borderId="3" xfId="25" applyBorder="1" applyAlignment="1">
      <alignment horizontal="center"/>
      <protection/>
    </xf>
    <xf numFmtId="0" fontId="0" fillId="0" borderId="51" xfId="25" applyBorder="1" applyAlignment="1">
      <alignment horizontal="center"/>
      <protection/>
    </xf>
    <xf numFmtId="0" fontId="0" fillId="0" borderId="5" xfId="25" applyBorder="1" applyAlignment="1">
      <alignment horizontal="center"/>
      <protection/>
    </xf>
    <xf numFmtId="0" fontId="0" fillId="0" borderId="6" xfId="25" applyBorder="1" applyAlignment="1">
      <alignment horizontal="center"/>
      <protection/>
    </xf>
    <xf numFmtId="0" fontId="0" fillId="0" borderId="18" xfId="25" applyBorder="1" applyAlignment="1">
      <alignment horizontal="center"/>
      <protection/>
    </xf>
    <xf numFmtId="0" fontId="0" fillId="0" borderId="19" xfId="25" applyBorder="1" applyAlignment="1">
      <alignment horizontal="center"/>
      <protection/>
    </xf>
    <xf numFmtId="0" fontId="0" fillId="0" borderId="21" xfId="25" applyBorder="1" applyAlignment="1">
      <alignment horizontal="center"/>
      <protection/>
    </xf>
    <xf numFmtId="0" fontId="0" fillId="0" borderId="23" xfId="25" applyFill="1" applyBorder="1" applyAlignment="1">
      <alignment horizontal="center"/>
      <protection/>
    </xf>
    <xf numFmtId="0" fontId="0" fillId="0" borderId="7" xfId="25" applyFill="1" applyBorder="1" applyAlignment="1">
      <alignment horizontal="center"/>
      <protection/>
    </xf>
    <xf numFmtId="0" fontId="0" fillId="0" borderId="4" xfId="25" applyBorder="1" applyAlignment="1">
      <alignment horizontal="center"/>
      <protection/>
    </xf>
    <xf numFmtId="0" fontId="0" fillId="0" borderId="39" xfId="25" applyBorder="1" applyAlignment="1">
      <alignment horizontal="center" wrapText="1"/>
      <protection/>
    </xf>
    <xf numFmtId="0" fontId="0" fillId="0" borderId="41" xfId="25" applyBorder="1" applyAlignment="1">
      <alignment horizontal="center" wrapText="1"/>
      <protection/>
    </xf>
    <xf numFmtId="0" fontId="0" fillId="0" borderId="40" xfId="25" applyBorder="1" applyAlignment="1">
      <alignment horizontal="center" wrapText="1"/>
      <protection/>
    </xf>
    <xf numFmtId="0" fontId="0" fillId="0" borderId="66" xfId="25" applyBorder="1" applyAlignment="1">
      <alignment horizontal="center" wrapText="1"/>
      <protection/>
    </xf>
    <xf numFmtId="0" fontId="0" fillId="0" borderId="75" xfId="25" applyBorder="1" applyAlignment="1">
      <alignment horizontal="center" wrapText="1"/>
      <protection/>
    </xf>
    <xf numFmtId="0" fontId="0" fillId="0" borderId="76" xfId="25" applyBorder="1" applyAlignment="1">
      <alignment horizontal="center" wrapText="1"/>
      <protection/>
    </xf>
    <xf numFmtId="0" fontId="0" fillId="0" borderId="77" xfId="25" applyBorder="1" applyAlignment="1">
      <alignment horizontal="center"/>
      <protection/>
    </xf>
    <xf numFmtId="0" fontId="0" fillId="0" borderId="41" xfId="25" applyBorder="1" applyAlignment="1">
      <alignment horizontal="center"/>
      <protection/>
    </xf>
    <xf numFmtId="0" fontId="0" fillId="0" borderId="18" xfId="25" applyFill="1" applyBorder="1" applyAlignment="1">
      <alignment horizontal="center"/>
      <protection/>
    </xf>
    <xf numFmtId="0" fontId="0" fillId="0" borderId="19" xfId="25" applyFill="1" applyBorder="1" applyAlignment="1">
      <alignment horizontal="center"/>
      <protection/>
    </xf>
    <xf numFmtId="0" fontId="0" fillId="0" borderId="21" xfId="25" applyFill="1" applyBorder="1" applyAlignment="1">
      <alignment horizontal="center"/>
      <protection/>
    </xf>
  </cellXfs>
  <cellStyles count="13">
    <cellStyle name="Normal" xfId="0"/>
    <cellStyle name="Comma" xfId="15"/>
    <cellStyle name="Comma [0]" xfId="16"/>
    <cellStyle name="Currency" xfId="17"/>
    <cellStyle name="Currency [0]" xfId="18"/>
    <cellStyle name="Followed Hyperlink" xfId="19"/>
    <cellStyle name="Hyperlink" xfId="20"/>
    <cellStyle name="Hyperlink_!!!11-04-0893-draft03-000n-tgnsync-proposal-mac1-simulation-results" xfId="21"/>
    <cellStyle name="Hyperlink_11-04-0893-draft03-000n-tgnsync-proposal-mac1-simulation-results" xfId="22"/>
    <cellStyle name="Normal_!!!11-04-0893-draft03-000n-tgnsync-proposal-mac1-simulation-results" xfId="23"/>
    <cellStyle name="Normal_11-04-0893-draft03-000n-tgnsync-proposal-mac1-simulation-results" xfId="24"/>
    <cellStyle name="Normal_11-04-0893-draft04-000n-tgnsync-proposal-mac1-simulation-result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 27, Goodput vs. Range, Channels B and D, GI=0.8 us.</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2X2X40'!$P$2:$P$50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ser>
          <c:idx val="1"/>
          <c:order val="1"/>
          <c:tx>
            <c:v>D/GI=0.8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2X2X40'!$O$2:$O$51</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2X2X40'!$Q$2:$Q$50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axId val="32343971"/>
        <c:axId val="22660284"/>
      </c:scatterChart>
      <c:valAx>
        <c:axId val="32343971"/>
        <c:scaling>
          <c:orientation val="minMax"/>
          <c:max val="100"/>
          <c:min val="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22660284"/>
        <c:crosses val="autoZero"/>
        <c:crossBetween val="midCat"/>
        <c:dispUnits/>
      </c:valAx>
      <c:valAx>
        <c:axId val="22660284"/>
        <c:scaling>
          <c:orientation val="minMax"/>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3234397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CC 27, Goodput vs. Range, Channel B, GI=0.8 and GI=0.4</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2X2X40'!$P$2:$P$50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ser>
          <c:idx val="2"/>
          <c:order val="1"/>
          <c:tx>
            <c:v>B/GI=0.4</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2X2X40'!$R$2:$R$50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axId val="2615965"/>
        <c:axId val="23543686"/>
      </c:scatterChart>
      <c:valAx>
        <c:axId val="2615965"/>
        <c:scaling>
          <c:orientation val="minMax"/>
          <c:max val="100"/>
        </c:scaling>
        <c:axPos val="b"/>
        <c:title>
          <c:tx>
            <c:rich>
              <a:bodyPr vert="horz" rot="0" anchor="ctr"/>
              <a:lstStyle/>
              <a:p>
                <a:pPr algn="ctr">
                  <a:defRPr/>
                </a:pPr>
                <a:r>
                  <a:rPr lang="en-US" cap="none" sz="9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23543686"/>
        <c:crosses val="autoZero"/>
        <c:crossBetween val="midCat"/>
        <c:dispUnits/>
      </c:valAx>
      <c:valAx>
        <c:axId val="23543686"/>
        <c:scaling>
          <c:orientation val="minMax"/>
          <c:max val="250"/>
          <c:min val="0"/>
        </c:scaling>
        <c:axPos val="l"/>
        <c:title>
          <c:tx>
            <c:rich>
              <a:bodyPr vert="horz" rot="-5400000" anchor="ctr"/>
              <a:lstStyle/>
              <a:p>
                <a:pPr algn="ctr">
                  <a:defRPr/>
                </a:pPr>
                <a:r>
                  <a:rPr lang="en-US" cap="none" sz="9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261596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CC28,  Goodput vs. Range, Channels B and D, GI=0.8</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CC28 2X2X20'!$R$2:$R$50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ser>
          <c:idx val="1"/>
          <c:order val="1"/>
          <c:tx>
            <c:v>D/GI=0.8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CC28 2X2X20'!$S$2:$S$50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axId val="10566583"/>
        <c:axId val="27990384"/>
      </c:scatterChart>
      <c:valAx>
        <c:axId val="10566583"/>
        <c:scaling>
          <c:orientation val="minMax"/>
          <c:max val="10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27990384"/>
        <c:crosses val="autoZero"/>
        <c:crossBetween val="midCat"/>
        <c:dispUnits/>
      </c:valAx>
      <c:valAx>
        <c:axId val="27990384"/>
        <c:scaling>
          <c:orientation val="minMax"/>
          <c:max val="250"/>
          <c:min val="0"/>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1056658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CC28, Goodput vs. Range, Channel B, GI=0.8 and GI = 0.4</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CC28 2X2X20'!$R$2:$R$50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ser>
          <c:idx val="1"/>
          <c:order val="1"/>
          <c:tx>
            <c:v>B/GI=0.4</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CC28 2X2X20'!$T$2:$T$50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axId val="50586865"/>
        <c:axId val="52628602"/>
      </c:scatterChart>
      <c:valAx>
        <c:axId val="50586865"/>
        <c:scaling>
          <c:orientation val="minMax"/>
          <c:max val="10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52628602"/>
        <c:crosses val="autoZero"/>
        <c:crossBetween val="midCat"/>
        <c:dispUnits/>
      </c:valAx>
      <c:valAx>
        <c:axId val="52628602"/>
        <c:scaling>
          <c:orientation val="minMax"/>
          <c:max val="250"/>
          <c:min val="0"/>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5058686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 27 vs. CC 28, Channels B and D</a:t>
            </a:r>
          </a:p>
        </c:rich>
      </c:tx>
      <c:layout/>
      <c:spPr>
        <a:noFill/>
        <a:ln>
          <a:noFill/>
        </a:ln>
      </c:spPr>
    </c:title>
    <c:plotArea>
      <c:layout/>
      <c:scatterChart>
        <c:scatterStyle val="line"/>
        <c:varyColors val="0"/>
        <c:ser>
          <c:idx val="0"/>
          <c:order val="0"/>
          <c:tx>
            <c:v>2X2X40/B/GI=0.8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2X2X40'!$P$2:$P$50</c:f>
              <c:numCache>
                <c:ptCount val="49"/>
                <c:pt idx="0">
                  <c:v>225.589764</c:v>
                </c:pt>
                <c:pt idx="1">
                  <c:v>225.685474</c:v>
                </c:pt>
                <c:pt idx="2">
                  <c:v>221.843252</c:v>
                </c:pt>
                <c:pt idx="3">
                  <c:v>211.456533</c:v>
                </c:pt>
                <c:pt idx="4">
                  <c:v>196.024827</c:v>
                </c:pt>
                <c:pt idx="5">
                  <c:v>168.763607</c:v>
                </c:pt>
                <c:pt idx="6">
                  <c:v>153.618951</c:v>
                </c:pt>
                <c:pt idx="7">
                  <c:v>130.588913</c:v>
                </c:pt>
                <c:pt idx="8">
                  <c:v>124.25678</c:v>
                </c:pt>
                <c:pt idx="9">
                  <c:v>114.492533</c:v>
                </c:pt>
                <c:pt idx="10">
                  <c:v>109.798949</c:v>
                </c:pt>
                <c:pt idx="11">
                  <c:v>101.73429</c:v>
                </c:pt>
                <c:pt idx="12">
                  <c:v>96.997548</c:v>
                </c:pt>
                <c:pt idx="13">
                  <c:v>88.724839</c:v>
                </c:pt>
                <c:pt idx="14">
                  <c:v>86.33003</c:v>
                </c:pt>
                <c:pt idx="15">
                  <c:v>75.451227</c:v>
                </c:pt>
                <c:pt idx="16">
                  <c:v>71.122222</c:v>
                </c:pt>
                <c:pt idx="17">
                  <c:v>63.799036</c:v>
                </c:pt>
                <c:pt idx="18">
                  <c:v>63.142399</c:v>
                </c:pt>
                <c:pt idx="19">
                  <c:v>55.306197</c:v>
                </c:pt>
                <c:pt idx="20">
                  <c:v>51.614027</c:v>
                </c:pt>
                <c:pt idx="21">
                  <c:v>46.771596</c:v>
                </c:pt>
                <c:pt idx="22">
                  <c:v>45.730775</c:v>
                </c:pt>
                <c:pt idx="23">
                  <c:v>44.015415</c:v>
                </c:pt>
                <c:pt idx="24">
                  <c:v>38.625252</c:v>
                </c:pt>
                <c:pt idx="25">
                  <c:v>36.773175</c:v>
                </c:pt>
                <c:pt idx="26">
                  <c:v>34.704442</c:v>
                </c:pt>
                <c:pt idx="27">
                  <c:v>32.106494</c:v>
                </c:pt>
                <c:pt idx="28">
                  <c:v>30.520531</c:v>
                </c:pt>
                <c:pt idx="29">
                  <c:v>27.943066</c:v>
                </c:pt>
                <c:pt idx="30">
                  <c:v>24.003249</c:v>
                </c:pt>
                <c:pt idx="31">
                  <c:v>23.423703</c:v>
                </c:pt>
                <c:pt idx="32">
                  <c:v>21.56557</c:v>
                </c:pt>
                <c:pt idx="33">
                  <c:v>20.033089</c:v>
                </c:pt>
                <c:pt idx="34">
                  <c:v>17.739516</c:v>
                </c:pt>
                <c:pt idx="35">
                  <c:v>15.576779</c:v>
                </c:pt>
                <c:pt idx="36">
                  <c:v>15.03857</c:v>
                </c:pt>
                <c:pt idx="37">
                  <c:v>13.224912</c:v>
                </c:pt>
                <c:pt idx="38">
                  <c:v>12.406748</c:v>
                </c:pt>
                <c:pt idx="39">
                  <c:v>11.035983</c:v>
                </c:pt>
                <c:pt idx="40">
                  <c:v>9.391605</c:v>
                </c:pt>
                <c:pt idx="41">
                  <c:v>8.686889</c:v>
                </c:pt>
                <c:pt idx="42">
                  <c:v>7.278397</c:v>
                </c:pt>
                <c:pt idx="43">
                  <c:v>6.424693</c:v>
                </c:pt>
                <c:pt idx="44">
                  <c:v>5.884883</c:v>
                </c:pt>
                <c:pt idx="45">
                  <c:v>5.139805</c:v>
                </c:pt>
                <c:pt idx="46">
                  <c:v>4.578119</c:v>
                </c:pt>
                <c:pt idx="47">
                  <c:v>3.931444</c:v>
                </c:pt>
                <c:pt idx="48">
                  <c:v>3.787961</c:v>
                </c:pt>
              </c:numCache>
            </c:numRef>
          </c:yVal>
          <c:smooth val="0"/>
        </c:ser>
        <c:ser>
          <c:idx val="1"/>
          <c:order val="1"/>
          <c:tx>
            <c:v>2X2X20/B/GI=0.8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2X2X20'!$R$2:$R$50</c:f>
              <c:numCache>
                <c:ptCount val="49"/>
                <c:pt idx="0">
                  <c:v>113.868648</c:v>
                </c:pt>
                <c:pt idx="1">
                  <c:v>113.887022</c:v>
                </c:pt>
                <c:pt idx="2">
                  <c:v>112.596496</c:v>
                </c:pt>
                <c:pt idx="3">
                  <c:v>110.938135</c:v>
                </c:pt>
                <c:pt idx="4">
                  <c:v>106.19213</c:v>
                </c:pt>
                <c:pt idx="5">
                  <c:v>97.833992</c:v>
                </c:pt>
                <c:pt idx="6">
                  <c:v>91.797753</c:v>
                </c:pt>
                <c:pt idx="7">
                  <c:v>85.388806</c:v>
                </c:pt>
                <c:pt idx="8">
                  <c:v>77.631293</c:v>
                </c:pt>
                <c:pt idx="9">
                  <c:v>70.955263</c:v>
                </c:pt>
                <c:pt idx="10">
                  <c:v>63.005924</c:v>
                </c:pt>
                <c:pt idx="11">
                  <c:v>59.666954</c:v>
                </c:pt>
                <c:pt idx="12">
                  <c:v>55.538804</c:v>
                </c:pt>
                <c:pt idx="13">
                  <c:v>52.367758</c:v>
                </c:pt>
                <c:pt idx="14">
                  <c:v>49.269267</c:v>
                </c:pt>
                <c:pt idx="15">
                  <c:v>45.6848</c:v>
                </c:pt>
                <c:pt idx="16">
                  <c:v>44.213693</c:v>
                </c:pt>
                <c:pt idx="17">
                  <c:v>41.412756</c:v>
                </c:pt>
                <c:pt idx="18">
                  <c:v>38.614733</c:v>
                </c:pt>
                <c:pt idx="19">
                  <c:v>35.562029</c:v>
                </c:pt>
                <c:pt idx="20">
                  <c:v>33.456861</c:v>
                </c:pt>
                <c:pt idx="21">
                  <c:v>30.803658</c:v>
                </c:pt>
                <c:pt idx="22">
                  <c:v>29.368402</c:v>
                </c:pt>
                <c:pt idx="23">
                  <c:v>27.086912</c:v>
                </c:pt>
                <c:pt idx="24">
                  <c:v>25.311953</c:v>
                </c:pt>
                <c:pt idx="25">
                  <c:v>23.970493</c:v>
                </c:pt>
                <c:pt idx="26">
                  <c:v>22.557284</c:v>
                </c:pt>
                <c:pt idx="27">
                  <c:v>20.951965</c:v>
                </c:pt>
                <c:pt idx="28">
                  <c:v>19.614127</c:v>
                </c:pt>
                <c:pt idx="29">
                  <c:v>19.340449</c:v>
                </c:pt>
                <c:pt idx="30">
                  <c:v>18.504121</c:v>
                </c:pt>
                <c:pt idx="31">
                  <c:v>17.815024</c:v>
                </c:pt>
                <c:pt idx="32">
                  <c:v>16.470101</c:v>
                </c:pt>
                <c:pt idx="33">
                  <c:v>15.209354</c:v>
                </c:pt>
                <c:pt idx="34">
                  <c:v>14.176674</c:v>
                </c:pt>
                <c:pt idx="35">
                  <c:v>13.446679</c:v>
                </c:pt>
                <c:pt idx="36">
                  <c:v>12.522884</c:v>
                </c:pt>
                <c:pt idx="37">
                  <c:v>11.781778</c:v>
                </c:pt>
                <c:pt idx="38">
                  <c:v>10.179736</c:v>
                </c:pt>
                <c:pt idx="39">
                  <c:v>9.802423</c:v>
                </c:pt>
                <c:pt idx="40">
                  <c:v>8.734321</c:v>
                </c:pt>
                <c:pt idx="41">
                  <c:v>7.891221</c:v>
                </c:pt>
                <c:pt idx="42">
                  <c:v>7.252799</c:v>
                </c:pt>
                <c:pt idx="43">
                  <c:v>7.021938</c:v>
                </c:pt>
                <c:pt idx="44">
                  <c:v>6.18707</c:v>
                </c:pt>
                <c:pt idx="45">
                  <c:v>5.865828</c:v>
                </c:pt>
                <c:pt idx="46">
                  <c:v>5.351973</c:v>
                </c:pt>
                <c:pt idx="47">
                  <c:v>5.074967</c:v>
                </c:pt>
                <c:pt idx="48">
                  <c:v>4.646157</c:v>
                </c:pt>
              </c:numCache>
            </c:numRef>
          </c:yVal>
          <c:smooth val="0"/>
        </c:ser>
        <c:ser>
          <c:idx val="2"/>
          <c:order val="2"/>
          <c:tx>
            <c:v>2X2X40/B/GI=0.4</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2X2X40'!$R$2:$R$50</c:f>
              <c:numCache>
                <c:ptCount val="49"/>
                <c:pt idx="0">
                  <c:v>244.171392</c:v>
                </c:pt>
                <c:pt idx="1">
                  <c:v>244.510558</c:v>
                </c:pt>
                <c:pt idx="2">
                  <c:v>240.503943</c:v>
                </c:pt>
                <c:pt idx="3">
                  <c:v>223.643481</c:v>
                </c:pt>
                <c:pt idx="4">
                  <c:v>213.093429</c:v>
                </c:pt>
                <c:pt idx="5">
                  <c:v>187.378213</c:v>
                </c:pt>
                <c:pt idx="6">
                  <c:v>174.012291</c:v>
                </c:pt>
                <c:pt idx="7">
                  <c:v>149.756663</c:v>
                </c:pt>
                <c:pt idx="8">
                  <c:v>133.853471</c:v>
                </c:pt>
                <c:pt idx="9">
                  <c:v>121.004494</c:v>
                </c:pt>
                <c:pt idx="10">
                  <c:v>114.921246</c:v>
                </c:pt>
                <c:pt idx="11">
                  <c:v>108.176711</c:v>
                </c:pt>
                <c:pt idx="12">
                  <c:v>101.723871</c:v>
                </c:pt>
                <c:pt idx="13">
                  <c:v>98.250603</c:v>
                </c:pt>
                <c:pt idx="14">
                  <c:v>86.923189</c:v>
                </c:pt>
                <c:pt idx="15">
                  <c:v>81.264022</c:v>
                </c:pt>
                <c:pt idx="16">
                  <c:v>74.60334</c:v>
                </c:pt>
                <c:pt idx="17">
                  <c:v>69.42213</c:v>
                </c:pt>
                <c:pt idx="18">
                  <c:v>63.557019</c:v>
                </c:pt>
                <c:pt idx="19">
                  <c:v>58.990467</c:v>
                </c:pt>
                <c:pt idx="20">
                  <c:v>55.018903</c:v>
                </c:pt>
                <c:pt idx="21">
                  <c:v>51.281178</c:v>
                </c:pt>
                <c:pt idx="22">
                  <c:v>47.707778</c:v>
                </c:pt>
                <c:pt idx="23">
                  <c:v>45.514615</c:v>
                </c:pt>
                <c:pt idx="24">
                  <c:v>42.129503</c:v>
                </c:pt>
                <c:pt idx="25">
                  <c:v>39.712047</c:v>
                </c:pt>
                <c:pt idx="26">
                  <c:v>37.305322</c:v>
                </c:pt>
                <c:pt idx="27">
                  <c:v>34.801921</c:v>
                </c:pt>
                <c:pt idx="28">
                  <c:v>32.352209</c:v>
                </c:pt>
                <c:pt idx="29">
                  <c:v>29.457595</c:v>
                </c:pt>
                <c:pt idx="30">
                  <c:v>29.114651</c:v>
                </c:pt>
                <c:pt idx="31">
                  <c:v>24.681544</c:v>
                </c:pt>
                <c:pt idx="32">
                  <c:v>24.898631</c:v>
                </c:pt>
                <c:pt idx="33">
                  <c:v>20.654666</c:v>
                </c:pt>
                <c:pt idx="34">
                  <c:v>19.469045</c:v>
                </c:pt>
                <c:pt idx="35">
                  <c:v>16.893633</c:v>
                </c:pt>
                <c:pt idx="36">
                  <c:v>16.079231</c:v>
                </c:pt>
                <c:pt idx="37">
                  <c:v>13.903319</c:v>
                </c:pt>
                <c:pt idx="38">
                  <c:v>13.074582</c:v>
                </c:pt>
                <c:pt idx="39">
                  <c:v>11.674501</c:v>
                </c:pt>
                <c:pt idx="40">
                  <c:v>10.00967</c:v>
                </c:pt>
                <c:pt idx="41">
                  <c:v>8.698156</c:v>
                </c:pt>
                <c:pt idx="42">
                  <c:v>7.970774</c:v>
                </c:pt>
                <c:pt idx="43">
                  <c:v>6.770136</c:v>
                </c:pt>
                <c:pt idx="44">
                  <c:v>5.892113</c:v>
                </c:pt>
                <c:pt idx="45">
                  <c:v>5.135677</c:v>
                </c:pt>
                <c:pt idx="46">
                  <c:v>4.542997</c:v>
                </c:pt>
                <c:pt idx="47">
                  <c:v>4.155475</c:v>
                </c:pt>
                <c:pt idx="48">
                  <c:v>3.592317</c:v>
                </c:pt>
              </c:numCache>
            </c:numRef>
          </c:yVal>
          <c:smooth val="0"/>
        </c:ser>
        <c:ser>
          <c:idx val="3"/>
          <c:order val="3"/>
          <c:tx>
            <c:v>2X2X20/B/GI=0.4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2X2X20'!$T$2:$T$50</c:f>
              <c:numCache>
                <c:ptCount val="49"/>
                <c:pt idx="0">
                  <c:v>125.402601</c:v>
                </c:pt>
                <c:pt idx="1">
                  <c:v>125.464194</c:v>
                </c:pt>
                <c:pt idx="2">
                  <c:v>123.757437</c:v>
                </c:pt>
                <c:pt idx="3">
                  <c:v>119.771597</c:v>
                </c:pt>
                <c:pt idx="4">
                  <c:v>116.908641</c:v>
                </c:pt>
                <c:pt idx="5">
                  <c:v>105.772377</c:v>
                </c:pt>
                <c:pt idx="6">
                  <c:v>99.309541</c:v>
                </c:pt>
                <c:pt idx="7">
                  <c:v>89.830117</c:v>
                </c:pt>
                <c:pt idx="8">
                  <c:v>84.831252</c:v>
                </c:pt>
                <c:pt idx="9">
                  <c:v>75.331362</c:v>
                </c:pt>
                <c:pt idx="10">
                  <c:v>72.736209</c:v>
                </c:pt>
                <c:pt idx="11">
                  <c:v>65.520988</c:v>
                </c:pt>
                <c:pt idx="12">
                  <c:v>61.853497</c:v>
                </c:pt>
                <c:pt idx="13">
                  <c:v>58.189569</c:v>
                </c:pt>
                <c:pt idx="14">
                  <c:v>53.404383</c:v>
                </c:pt>
                <c:pt idx="15">
                  <c:v>49.116996</c:v>
                </c:pt>
                <c:pt idx="16">
                  <c:v>47.877384</c:v>
                </c:pt>
                <c:pt idx="17">
                  <c:v>45.466541</c:v>
                </c:pt>
                <c:pt idx="18">
                  <c:v>41.544094</c:v>
                </c:pt>
                <c:pt idx="19">
                  <c:v>40.574111</c:v>
                </c:pt>
                <c:pt idx="20">
                  <c:v>38.277166</c:v>
                </c:pt>
                <c:pt idx="21">
                  <c:v>34.875445</c:v>
                </c:pt>
                <c:pt idx="22">
                  <c:v>31.589855</c:v>
                </c:pt>
                <c:pt idx="23">
                  <c:v>29.940764</c:v>
                </c:pt>
                <c:pt idx="24">
                  <c:v>29.342963</c:v>
                </c:pt>
                <c:pt idx="25">
                  <c:v>27.151436</c:v>
                </c:pt>
                <c:pt idx="26">
                  <c:v>24.760636</c:v>
                </c:pt>
                <c:pt idx="27">
                  <c:v>24.136998</c:v>
                </c:pt>
                <c:pt idx="28">
                  <c:v>22.344681</c:v>
                </c:pt>
                <c:pt idx="29">
                  <c:v>21.11069</c:v>
                </c:pt>
                <c:pt idx="30">
                  <c:v>20.236084</c:v>
                </c:pt>
                <c:pt idx="31">
                  <c:v>19.427932</c:v>
                </c:pt>
                <c:pt idx="32">
                  <c:v>18.338191</c:v>
                </c:pt>
                <c:pt idx="33">
                  <c:v>16.30968</c:v>
                </c:pt>
                <c:pt idx="34">
                  <c:v>16.169728</c:v>
                </c:pt>
                <c:pt idx="35">
                  <c:v>14.930119</c:v>
                </c:pt>
                <c:pt idx="36">
                  <c:v>14.261355</c:v>
                </c:pt>
                <c:pt idx="37">
                  <c:v>12.69136</c:v>
                </c:pt>
                <c:pt idx="38">
                  <c:v>12.100522</c:v>
                </c:pt>
                <c:pt idx="39">
                  <c:v>11.344723</c:v>
                </c:pt>
                <c:pt idx="40">
                  <c:v>9.960972</c:v>
                </c:pt>
                <c:pt idx="41">
                  <c:v>9.511383</c:v>
                </c:pt>
                <c:pt idx="42">
                  <c:v>8.284653</c:v>
                </c:pt>
                <c:pt idx="43">
                  <c:v>7.487854</c:v>
                </c:pt>
                <c:pt idx="44">
                  <c:v>6.803156</c:v>
                </c:pt>
                <c:pt idx="45">
                  <c:v>6.2647</c:v>
                </c:pt>
                <c:pt idx="46">
                  <c:v>5.80776</c:v>
                </c:pt>
                <c:pt idx="47">
                  <c:v>5.438339</c:v>
                </c:pt>
                <c:pt idx="48">
                  <c:v>4.870077</c:v>
                </c:pt>
              </c:numCache>
            </c:numRef>
          </c:yVal>
          <c:smooth val="0"/>
        </c:ser>
        <c:ser>
          <c:idx val="4"/>
          <c:order val="4"/>
          <c:tx>
            <c:v>2X2X40/D/GI=0.8</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2X2X40'!$Q$2:$Q$50</c:f>
              <c:numCache>
                <c:ptCount val="49"/>
                <c:pt idx="0">
                  <c:v>225.589764</c:v>
                </c:pt>
                <c:pt idx="1">
                  <c:v>225.757002</c:v>
                </c:pt>
                <c:pt idx="2">
                  <c:v>225.791396</c:v>
                </c:pt>
                <c:pt idx="3">
                  <c:v>225.874451</c:v>
                </c:pt>
                <c:pt idx="4">
                  <c:v>225.000388</c:v>
                </c:pt>
                <c:pt idx="5">
                  <c:v>214.473202</c:v>
                </c:pt>
                <c:pt idx="6">
                  <c:v>205.922262</c:v>
                </c:pt>
                <c:pt idx="7">
                  <c:v>195.109868</c:v>
                </c:pt>
                <c:pt idx="8">
                  <c:v>182.202544</c:v>
                </c:pt>
                <c:pt idx="9">
                  <c:v>160.923445</c:v>
                </c:pt>
                <c:pt idx="10">
                  <c:v>144.494968</c:v>
                </c:pt>
                <c:pt idx="11">
                  <c:v>126.75503</c:v>
                </c:pt>
                <c:pt idx="12">
                  <c:v>117.525822</c:v>
                </c:pt>
                <c:pt idx="13">
                  <c:v>111.83339</c:v>
                </c:pt>
                <c:pt idx="14">
                  <c:v>107.162662</c:v>
                </c:pt>
                <c:pt idx="15">
                  <c:v>103.585943</c:v>
                </c:pt>
                <c:pt idx="16">
                  <c:v>102.366604</c:v>
                </c:pt>
                <c:pt idx="17">
                  <c:v>98.171196</c:v>
                </c:pt>
                <c:pt idx="18">
                  <c:v>94.520965</c:v>
                </c:pt>
                <c:pt idx="19">
                  <c:v>88.401855</c:v>
                </c:pt>
                <c:pt idx="20">
                  <c:v>83.269754</c:v>
                </c:pt>
                <c:pt idx="21">
                  <c:v>74.787584</c:v>
                </c:pt>
                <c:pt idx="22">
                  <c:v>68.276704</c:v>
                </c:pt>
                <c:pt idx="23">
                  <c:v>62.164656</c:v>
                </c:pt>
                <c:pt idx="24">
                  <c:v>56.631591</c:v>
                </c:pt>
                <c:pt idx="25">
                  <c:v>54.206601</c:v>
                </c:pt>
                <c:pt idx="26">
                  <c:v>51.745656</c:v>
                </c:pt>
                <c:pt idx="27">
                  <c:v>50.371752</c:v>
                </c:pt>
                <c:pt idx="28">
                  <c:v>48.360309</c:v>
                </c:pt>
                <c:pt idx="29">
                  <c:v>47.509318</c:v>
                </c:pt>
                <c:pt idx="30">
                  <c:v>45.94032</c:v>
                </c:pt>
                <c:pt idx="31">
                  <c:v>45.148499</c:v>
                </c:pt>
                <c:pt idx="32">
                  <c:v>41.799734</c:v>
                </c:pt>
                <c:pt idx="33">
                  <c:v>37.777052</c:v>
                </c:pt>
                <c:pt idx="34">
                  <c:v>36.885963</c:v>
                </c:pt>
                <c:pt idx="35">
                  <c:v>33.77162</c:v>
                </c:pt>
                <c:pt idx="36">
                  <c:v>32.379286</c:v>
                </c:pt>
                <c:pt idx="37">
                  <c:v>29.592804</c:v>
                </c:pt>
                <c:pt idx="38">
                  <c:v>27.635417</c:v>
                </c:pt>
                <c:pt idx="39">
                  <c:v>25.9129</c:v>
                </c:pt>
                <c:pt idx="40">
                  <c:v>25.080121</c:v>
                </c:pt>
                <c:pt idx="41">
                  <c:v>24.600211</c:v>
                </c:pt>
                <c:pt idx="42">
                  <c:v>23.616947</c:v>
                </c:pt>
                <c:pt idx="43">
                  <c:v>22.580487</c:v>
                </c:pt>
                <c:pt idx="44">
                  <c:v>21.900949</c:v>
                </c:pt>
                <c:pt idx="45">
                  <c:v>21.074459</c:v>
                </c:pt>
                <c:pt idx="46">
                  <c:v>20.312078</c:v>
                </c:pt>
                <c:pt idx="47">
                  <c:v>18.59621</c:v>
                </c:pt>
                <c:pt idx="48">
                  <c:v>18.282301</c:v>
                </c:pt>
              </c:numCache>
            </c:numRef>
          </c:yVal>
          <c:smooth val="0"/>
        </c:ser>
        <c:ser>
          <c:idx val="5"/>
          <c:order val="5"/>
          <c:tx>
            <c:v>2X2X20/D/GI=0.8</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2X2X20'!$S$2:$S$50</c:f>
              <c:numCache>
                <c:ptCount val="49"/>
                <c:pt idx="0">
                  <c:v>113.868648</c:v>
                </c:pt>
                <c:pt idx="1">
                  <c:v>113.90779</c:v>
                </c:pt>
                <c:pt idx="2">
                  <c:v>113.927491</c:v>
                </c:pt>
                <c:pt idx="3">
                  <c:v>113.973974</c:v>
                </c:pt>
                <c:pt idx="4">
                  <c:v>113.665431</c:v>
                </c:pt>
                <c:pt idx="5">
                  <c:v>112.467569</c:v>
                </c:pt>
                <c:pt idx="6">
                  <c:v>109.176001</c:v>
                </c:pt>
                <c:pt idx="7">
                  <c:v>106.296965</c:v>
                </c:pt>
                <c:pt idx="8">
                  <c:v>102.06991</c:v>
                </c:pt>
                <c:pt idx="9">
                  <c:v>97.514617</c:v>
                </c:pt>
                <c:pt idx="10">
                  <c:v>90.532851</c:v>
                </c:pt>
                <c:pt idx="11">
                  <c:v>82.830878</c:v>
                </c:pt>
                <c:pt idx="12">
                  <c:v>77.594721</c:v>
                </c:pt>
                <c:pt idx="13">
                  <c:v>69.694538</c:v>
                </c:pt>
                <c:pt idx="14">
                  <c:v>65.726702</c:v>
                </c:pt>
                <c:pt idx="15">
                  <c:v>60.711321</c:v>
                </c:pt>
                <c:pt idx="16">
                  <c:v>57.986537</c:v>
                </c:pt>
                <c:pt idx="17">
                  <c:v>53.913205</c:v>
                </c:pt>
                <c:pt idx="18">
                  <c:v>51.229925</c:v>
                </c:pt>
                <c:pt idx="19">
                  <c:v>50.520019</c:v>
                </c:pt>
                <c:pt idx="20">
                  <c:v>48.362753</c:v>
                </c:pt>
                <c:pt idx="21">
                  <c:v>46.726922</c:v>
                </c:pt>
                <c:pt idx="22">
                  <c:v>45.251046</c:v>
                </c:pt>
                <c:pt idx="23">
                  <c:v>42.764835</c:v>
                </c:pt>
                <c:pt idx="24">
                  <c:v>41.135456</c:v>
                </c:pt>
                <c:pt idx="25">
                  <c:v>38.051346</c:v>
                </c:pt>
                <c:pt idx="26">
                  <c:v>36.561675</c:v>
                </c:pt>
                <c:pt idx="27">
                  <c:v>33.091815</c:v>
                </c:pt>
                <c:pt idx="28">
                  <c:v>32.815807</c:v>
                </c:pt>
                <c:pt idx="29">
                  <c:v>29.518334</c:v>
                </c:pt>
                <c:pt idx="30">
                  <c:v>28.34357</c:v>
                </c:pt>
                <c:pt idx="31">
                  <c:v>26.407285</c:v>
                </c:pt>
                <c:pt idx="32">
                  <c:v>25.525551</c:v>
                </c:pt>
                <c:pt idx="33">
                  <c:v>25.045786</c:v>
                </c:pt>
                <c:pt idx="34">
                  <c:v>23.90897</c:v>
                </c:pt>
                <c:pt idx="35">
                  <c:v>22.98303</c:v>
                </c:pt>
                <c:pt idx="36">
                  <c:v>22.539953</c:v>
                </c:pt>
                <c:pt idx="37">
                  <c:v>21.208068</c:v>
                </c:pt>
                <c:pt idx="38">
                  <c:v>20.796046</c:v>
                </c:pt>
                <c:pt idx="39">
                  <c:v>20.4163</c:v>
                </c:pt>
                <c:pt idx="40">
                  <c:v>19.252388</c:v>
                </c:pt>
                <c:pt idx="41">
                  <c:v>18.614088</c:v>
                </c:pt>
                <c:pt idx="42">
                  <c:v>17.618047</c:v>
                </c:pt>
                <c:pt idx="43">
                  <c:v>16.858353</c:v>
                </c:pt>
                <c:pt idx="44">
                  <c:v>16.046787</c:v>
                </c:pt>
                <c:pt idx="45">
                  <c:v>15.66573</c:v>
                </c:pt>
                <c:pt idx="46">
                  <c:v>14.667723</c:v>
                </c:pt>
                <c:pt idx="47">
                  <c:v>13.781062</c:v>
                </c:pt>
                <c:pt idx="48">
                  <c:v>13.127611</c:v>
                </c:pt>
              </c:numCache>
            </c:numRef>
          </c:yVal>
          <c:smooth val="0"/>
        </c:ser>
        <c:axId val="3895371"/>
        <c:axId val="35058340"/>
      </c:scatterChart>
      <c:valAx>
        <c:axId val="3895371"/>
        <c:scaling>
          <c:orientation val="minMax"/>
          <c:max val="100"/>
          <c:min val="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35058340"/>
        <c:crosses val="autoZero"/>
        <c:crossBetween val="midCat"/>
        <c:dispUnits/>
      </c:valAx>
      <c:valAx>
        <c:axId val="35058340"/>
        <c:scaling>
          <c:orientation val="minMax"/>
          <c:max val="250"/>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389537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CC 27 vs. CC 28, Channel D</a:t>
            </a:r>
          </a:p>
        </c:rich>
      </c:tx>
      <c:layout/>
      <c:spPr>
        <a:noFill/>
        <a:ln>
          <a:noFill/>
        </a:ln>
      </c:spPr>
    </c:title>
    <c:plotArea>
      <c:layout/>
      <c:scatterChart>
        <c:scatterStyle val="line"/>
        <c:varyColors val="0"/>
        <c:ser>
          <c:idx val="4"/>
          <c:order val="0"/>
          <c:tx>
            <c:v>2X2X40/D/GI=0.8</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2X2X40'!$Q$2:$Q$50</c:f>
              <c:numCache>
                <c:ptCount val="49"/>
                <c:pt idx="0">
                  <c:v>225.589764</c:v>
                </c:pt>
                <c:pt idx="1">
                  <c:v>225.757002</c:v>
                </c:pt>
                <c:pt idx="2">
                  <c:v>225.791396</c:v>
                </c:pt>
                <c:pt idx="3">
                  <c:v>225.874451</c:v>
                </c:pt>
                <c:pt idx="4">
                  <c:v>225.000388</c:v>
                </c:pt>
                <c:pt idx="5">
                  <c:v>214.473202</c:v>
                </c:pt>
                <c:pt idx="6">
                  <c:v>205.922262</c:v>
                </c:pt>
                <c:pt idx="7">
                  <c:v>195.109868</c:v>
                </c:pt>
                <c:pt idx="8">
                  <c:v>182.202544</c:v>
                </c:pt>
                <c:pt idx="9">
                  <c:v>160.923445</c:v>
                </c:pt>
                <c:pt idx="10">
                  <c:v>144.494968</c:v>
                </c:pt>
                <c:pt idx="11">
                  <c:v>126.75503</c:v>
                </c:pt>
                <c:pt idx="12">
                  <c:v>117.525822</c:v>
                </c:pt>
                <c:pt idx="13">
                  <c:v>111.83339</c:v>
                </c:pt>
                <c:pt idx="14">
                  <c:v>107.162662</c:v>
                </c:pt>
                <c:pt idx="15">
                  <c:v>103.585943</c:v>
                </c:pt>
                <c:pt idx="16">
                  <c:v>102.366604</c:v>
                </c:pt>
                <c:pt idx="17">
                  <c:v>98.171196</c:v>
                </c:pt>
                <c:pt idx="18">
                  <c:v>94.520965</c:v>
                </c:pt>
                <c:pt idx="19">
                  <c:v>88.401855</c:v>
                </c:pt>
                <c:pt idx="20">
                  <c:v>83.269754</c:v>
                </c:pt>
                <c:pt idx="21">
                  <c:v>74.787584</c:v>
                </c:pt>
                <c:pt idx="22">
                  <c:v>68.276704</c:v>
                </c:pt>
                <c:pt idx="23">
                  <c:v>62.164656</c:v>
                </c:pt>
                <c:pt idx="24">
                  <c:v>56.631591</c:v>
                </c:pt>
                <c:pt idx="25">
                  <c:v>54.206601</c:v>
                </c:pt>
                <c:pt idx="26">
                  <c:v>51.745656</c:v>
                </c:pt>
                <c:pt idx="27">
                  <c:v>50.371752</c:v>
                </c:pt>
                <c:pt idx="28">
                  <c:v>48.360309</c:v>
                </c:pt>
                <c:pt idx="29">
                  <c:v>47.509318</c:v>
                </c:pt>
                <c:pt idx="30">
                  <c:v>45.94032</c:v>
                </c:pt>
                <c:pt idx="31">
                  <c:v>45.148499</c:v>
                </c:pt>
                <c:pt idx="32">
                  <c:v>41.799734</c:v>
                </c:pt>
                <c:pt idx="33">
                  <c:v>37.777052</c:v>
                </c:pt>
                <c:pt idx="34">
                  <c:v>36.885963</c:v>
                </c:pt>
                <c:pt idx="35">
                  <c:v>33.77162</c:v>
                </c:pt>
                <c:pt idx="36">
                  <c:v>32.379286</c:v>
                </c:pt>
                <c:pt idx="37">
                  <c:v>29.592804</c:v>
                </c:pt>
                <c:pt idx="38">
                  <c:v>27.635417</c:v>
                </c:pt>
                <c:pt idx="39">
                  <c:v>25.9129</c:v>
                </c:pt>
                <c:pt idx="40">
                  <c:v>25.080121</c:v>
                </c:pt>
                <c:pt idx="41">
                  <c:v>24.600211</c:v>
                </c:pt>
                <c:pt idx="42">
                  <c:v>23.616947</c:v>
                </c:pt>
                <c:pt idx="43">
                  <c:v>22.580487</c:v>
                </c:pt>
                <c:pt idx="44">
                  <c:v>21.900949</c:v>
                </c:pt>
                <c:pt idx="45">
                  <c:v>21.074459</c:v>
                </c:pt>
                <c:pt idx="46">
                  <c:v>20.312078</c:v>
                </c:pt>
                <c:pt idx="47">
                  <c:v>18.59621</c:v>
                </c:pt>
                <c:pt idx="48">
                  <c:v>18.282301</c:v>
                </c:pt>
              </c:numCache>
            </c:numRef>
          </c:yVal>
          <c:smooth val="0"/>
        </c:ser>
        <c:ser>
          <c:idx val="5"/>
          <c:order val="1"/>
          <c:tx>
            <c:v>2X2X20/D/GI=0.8</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2X2X20'!$S$2:$S$50</c:f>
              <c:numCache>
                <c:ptCount val="49"/>
                <c:pt idx="0">
                  <c:v>113.868648</c:v>
                </c:pt>
                <c:pt idx="1">
                  <c:v>113.90779</c:v>
                </c:pt>
                <c:pt idx="2">
                  <c:v>113.927491</c:v>
                </c:pt>
                <c:pt idx="3">
                  <c:v>113.973974</c:v>
                </c:pt>
                <c:pt idx="4">
                  <c:v>113.665431</c:v>
                </c:pt>
                <c:pt idx="5">
                  <c:v>112.467569</c:v>
                </c:pt>
                <c:pt idx="6">
                  <c:v>109.176001</c:v>
                </c:pt>
                <c:pt idx="7">
                  <c:v>106.296965</c:v>
                </c:pt>
                <c:pt idx="8">
                  <c:v>102.06991</c:v>
                </c:pt>
                <c:pt idx="9">
                  <c:v>97.514617</c:v>
                </c:pt>
                <c:pt idx="10">
                  <c:v>90.532851</c:v>
                </c:pt>
                <c:pt idx="11">
                  <c:v>82.830878</c:v>
                </c:pt>
                <c:pt idx="12">
                  <c:v>77.594721</c:v>
                </c:pt>
                <c:pt idx="13">
                  <c:v>69.694538</c:v>
                </c:pt>
                <c:pt idx="14">
                  <c:v>65.726702</c:v>
                </c:pt>
                <c:pt idx="15">
                  <c:v>60.711321</c:v>
                </c:pt>
                <c:pt idx="16">
                  <c:v>57.986537</c:v>
                </c:pt>
                <c:pt idx="17">
                  <c:v>53.913205</c:v>
                </c:pt>
                <c:pt idx="18">
                  <c:v>51.229925</c:v>
                </c:pt>
                <c:pt idx="19">
                  <c:v>50.520019</c:v>
                </c:pt>
                <c:pt idx="20">
                  <c:v>48.362753</c:v>
                </c:pt>
                <c:pt idx="21">
                  <c:v>46.726922</c:v>
                </c:pt>
                <c:pt idx="22">
                  <c:v>45.251046</c:v>
                </c:pt>
                <c:pt idx="23">
                  <c:v>42.764835</c:v>
                </c:pt>
                <c:pt idx="24">
                  <c:v>41.135456</c:v>
                </c:pt>
                <c:pt idx="25">
                  <c:v>38.051346</c:v>
                </c:pt>
                <c:pt idx="26">
                  <c:v>36.561675</c:v>
                </c:pt>
                <c:pt idx="27">
                  <c:v>33.091815</c:v>
                </c:pt>
                <c:pt idx="28">
                  <c:v>32.815807</c:v>
                </c:pt>
                <c:pt idx="29">
                  <c:v>29.518334</c:v>
                </c:pt>
                <c:pt idx="30">
                  <c:v>28.34357</c:v>
                </c:pt>
                <c:pt idx="31">
                  <c:v>26.407285</c:v>
                </c:pt>
                <c:pt idx="32">
                  <c:v>25.525551</c:v>
                </c:pt>
                <c:pt idx="33">
                  <c:v>25.045786</c:v>
                </c:pt>
                <c:pt idx="34">
                  <c:v>23.90897</c:v>
                </c:pt>
                <c:pt idx="35">
                  <c:v>22.98303</c:v>
                </c:pt>
                <c:pt idx="36">
                  <c:v>22.539953</c:v>
                </c:pt>
                <c:pt idx="37">
                  <c:v>21.208068</c:v>
                </c:pt>
                <c:pt idx="38">
                  <c:v>20.796046</c:v>
                </c:pt>
                <c:pt idx="39">
                  <c:v>20.4163</c:v>
                </c:pt>
                <c:pt idx="40">
                  <c:v>19.252388</c:v>
                </c:pt>
                <c:pt idx="41">
                  <c:v>18.614088</c:v>
                </c:pt>
                <c:pt idx="42">
                  <c:v>17.618047</c:v>
                </c:pt>
                <c:pt idx="43">
                  <c:v>16.858353</c:v>
                </c:pt>
                <c:pt idx="44">
                  <c:v>16.046787</c:v>
                </c:pt>
                <c:pt idx="45">
                  <c:v>15.66573</c:v>
                </c:pt>
                <c:pt idx="46">
                  <c:v>14.667723</c:v>
                </c:pt>
                <c:pt idx="47">
                  <c:v>13.781062</c:v>
                </c:pt>
                <c:pt idx="48">
                  <c:v>13.127611</c:v>
                </c:pt>
              </c:numCache>
            </c:numRef>
          </c:yVal>
          <c:smooth val="0"/>
        </c:ser>
        <c:axId val="47089605"/>
        <c:axId val="21153262"/>
      </c:scatterChart>
      <c:valAx>
        <c:axId val="47089605"/>
        <c:scaling>
          <c:orientation val="minMax"/>
          <c:max val="100"/>
          <c:min val="0"/>
        </c:scaling>
        <c:axPos val="b"/>
        <c:title>
          <c:tx>
            <c:rich>
              <a:bodyPr vert="horz" rot="0" anchor="ctr"/>
              <a:lstStyle/>
              <a:p>
                <a:pPr algn="ctr">
                  <a:defRPr/>
                </a:pPr>
                <a:r>
                  <a:rPr lang="en-US" cap="none" sz="9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21153262"/>
        <c:crosses val="autoZero"/>
        <c:crossBetween val="midCat"/>
        <c:dispUnits/>
      </c:valAx>
      <c:valAx>
        <c:axId val="21153262"/>
        <c:scaling>
          <c:orientation val="minMax"/>
        </c:scaling>
        <c:axPos val="l"/>
        <c:title>
          <c:tx>
            <c:rich>
              <a:bodyPr vert="horz" rot="-5400000" anchor="ctr"/>
              <a:lstStyle/>
              <a:p>
                <a:pPr algn="ctr">
                  <a:defRPr/>
                </a:pPr>
                <a:r>
                  <a:rPr lang="en-US" cap="none" sz="9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4708960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CC 27 vs. CC 28, Channel B</a:t>
            </a:r>
          </a:p>
        </c:rich>
      </c:tx>
      <c:layout/>
      <c:spPr>
        <a:noFill/>
        <a:ln>
          <a:noFill/>
        </a:ln>
      </c:spPr>
    </c:title>
    <c:plotArea>
      <c:layout/>
      <c:scatterChart>
        <c:scatterStyle val="line"/>
        <c:varyColors val="0"/>
        <c:ser>
          <c:idx val="0"/>
          <c:order val="0"/>
          <c:tx>
            <c:v>2X2X40/B/GI=0.8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2X2X40'!$P$2:$P$50</c:f>
              <c:numCache>
                <c:ptCount val="49"/>
                <c:pt idx="0">
                  <c:v>225.589764</c:v>
                </c:pt>
                <c:pt idx="1">
                  <c:v>225.685474</c:v>
                </c:pt>
                <c:pt idx="2">
                  <c:v>221.843252</c:v>
                </c:pt>
                <c:pt idx="3">
                  <c:v>211.456533</c:v>
                </c:pt>
                <c:pt idx="4">
                  <c:v>196.024827</c:v>
                </c:pt>
                <c:pt idx="5">
                  <c:v>168.763607</c:v>
                </c:pt>
                <c:pt idx="6">
                  <c:v>153.618951</c:v>
                </c:pt>
                <c:pt idx="7">
                  <c:v>130.588913</c:v>
                </c:pt>
                <c:pt idx="8">
                  <c:v>124.25678</c:v>
                </c:pt>
                <c:pt idx="9">
                  <c:v>114.492533</c:v>
                </c:pt>
                <c:pt idx="10">
                  <c:v>109.798949</c:v>
                </c:pt>
                <c:pt idx="11">
                  <c:v>101.73429</c:v>
                </c:pt>
                <c:pt idx="12">
                  <c:v>96.997548</c:v>
                </c:pt>
                <c:pt idx="13">
                  <c:v>88.724839</c:v>
                </c:pt>
                <c:pt idx="14">
                  <c:v>86.33003</c:v>
                </c:pt>
                <c:pt idx="15">
                  <c:v>75.451227</c:v>
                </c:pt>
                <c:pt idx="16">
                  <c:v>71.122222</c:v>
                </c:pt>
                <c:pt idx="17">
                  <c:v>63.799036</c:v>
                </c:pt>
                <c:pt idx="18">
                  <c:v>63.142399</c:v>
                </c:pt>
                <c:pt idx="19">
                  <c:v>55.306197</c:v>
                </c:pt>
                <c:pt idx="20">
                  <c:v>51.614027</c:v>
                </c:pt>
                <c:pt idx="21">
                  <c:v>46.771596</c:v>
                </c:pt>
                <c:pt idx="22">
                  <c:v>45.730775</c:v>
                </c:pt>
                <c:pt idx="23">
                  <c:v>44.015415</c:v>
                </c:pt>
                <c:pt idx="24">
                  <c:v>38.625252</c:v>
                </c:pt>
                <c:pt idx="25">
                  <c:v>36.773175</c:v>
                </c:pt>
                <c:pt idx="26">
                  <c:v>34.704442</c:v>
                </c:pt>
                <c:pt idx="27">
                  <c:v>32.106494</c:v>
                </c:pt>
                <c:pt idx="28">
                  <c:v>30.520531</c:v>
                </c:pt>
                <c:pt idx="29">
                  <c:v>27.943066</c:v>
                </c:pt>
                <c:pt idx="30">
                  <c:v>24.003249</c:v>
                </c:pt>
                <c:pt idx="31">
                  <c:v>23.423703</c:v>
                </c:pt>
                <c:pt idx="32">
                  <c:v>21.56557</c:v>
                </c:pt>
                <c:pt idx="33">
                  <c:v>20.033089</c:v>
                </c:pt>
                <c:pt idx="34">
                  <c:v>17.739516</c:v>
                </c:pt>
                <c:pt idx="35">
                  <c:v>15.576779</c:v>
                </c:pt>
                <c:pt idx="36">
                  <c:v>15.03857</c:v>
                </c:pt>
                <c:pt idx="37">
                  <c:v>13.224912</c:v>
                </c:pt>
                <c:pt idx="38">
                  <c:v>12.406748</c:v>
                </c:pt>
                <c:pt idx="39">
                  <c:v>11.035983</c:v>
                </c:pt>
                <c:pt idx="40">
                  <c:v>9.391605</c:v>
                </c:pt>
                <c:pt idx="41">
                  <c:v>8.686889</c:v>
                </c:pt>
                <c:pt idx="42">
                  <c:v>7.278397</c:v>
                </c:pt>
                <c:pt idx="43">
                  <c:v>6.424693</c:v>
                </c:pt>
                <c:pt idx="44">
                  <c:v>5.884883</c:v>
                </c:pt>
                <c:pt idx="45">
                  <c:v>5.139805</c:v>
                </c:pt>
                <c:pt idx="46">
                  <c:v>4.578119</c:v>
                </c:pt>
                <c:pt idx="47">
                  <c:v>3.931444</c:v>
                </c:pt>
                <c:pt idx="48">
                  <c:v>3.787961</c:v>
                </c:pt>
              </c:numCache>
            </c:numRef>
          </c:yVal>
          <c:smooth val="0"/>
        </c:ser>
        <c:ser>
          <c:idx val="1"/>
          <c:order val="1"/>
          <c:tx>
            <c:v>2X2X20/B/GI=0.8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2X2X20'!$R$2:$R$50</c:f>
              <c:numCache>
                <c:ptCount val="49"/>
                <c:pt idx="0">
                  <c:v>113.868648</c:v>
                </c:pt>
                <c:pt idx="1">
                  <c:v>113.887022</c:v>
                </c:pt>
                <c:pt idx="2">
                  <c:v>112.596496</c:v>
                </c:pt>
                <c:pt idx="3">
                  <c:v>110.938135</c:v>
                </c:pt>
                <c:pt idx="4">
                  <c:v>106.19213</c:v>
                </c:pt>
                <c:pt idx="5">
                  <c:v>97.833992</c:v>
                </c:pt>
                <c:pt idx="6">
                  <c:v>91.797753</c:v>
                </c:pt>
                <c:pt idx="7">
                  <c:v>85.388806</c:v>
                </c:pt>
                <c:pt idx="8">
                  <c:v>77.631293</c:v>
                </c:pt>
                <c:pt idx="9">
                  <c:v>70.955263</c:v>
                </c:pt>
                <c:pt idx="10">
                  <c:v>63.005924</c:v>
                </c:pt>
                <c:pt idx="11">
                  <c:v>59.666954</c:v>
                </c:pt>
                <c:pt idx="12">
                  <c:v>55.538804</c:v>
                </c:pt>
                <c:pt idx="13">
                  <c:v>52.367758</c:v>
                </c:pt>
                <c:pt idx="14">
                  <c:v>49.269267</c:v>
                </c:pt>
                <c:pt idx="15">
                  <c:v>45.6848</c:v>
                </c:pt>
                <c:pt idx="16">
                  <c:v>44.213693</c:v>
                </c:pt>
                <c:pt idx="17">
                  <c:v>41.412756</c:v>
                </c:pt>
                <c:pt idx="18">
                  <c:v>38.614733</c:v>
                </c:pt>
                <c:pt idx="19">
                  <c:v>35.562029</c:v>
                </c:pt>
                <c:pt idx="20">
                  <c:v>33.456861</c:v>
                </c:pt>
                <c:pt idx="21">
                  <c:v>30.803658</c:v>
                </c:pt>
                <c:pt idx="22">
                  <c:v>29.368402</c:v>
                </c:pt>
                <c:pt idx="23">
                  <c:v>27.086912</c:v>
                </c:pt>
                <c:pt idx="24">
                  <c:v>25.311953</c:v>
                </c:pt>
                <c:pt idx="25">
                  <c:v>23.970493</c:v>
                </c:pt>
                <c:pt idx="26">
                  <c:v>22.557284</c:v>
                </c:pt>
                <c:pt idx="27">
                  <c:v>20.951965</c:v>
                </c:pt>
                <c:pt idx="28">
                  <c:v>19.614127</c:v>
                </c:pt>
                <c:pt idx="29">
                  <c:v>19.340449</c:v>
                </c:pt>
                <c:pt idx="30">
                  <c:v>18.504121</c:v>
                </c:pt>
                <c:pt idx="31">
                  <c:v>17.815024</c:v>
                </c:pt>
                <c:pt idx="32">
                  <c:v>16.470101</c:v>
                </c:pt>
                <c:pt idx="33">
                  <c:v>15.209354</c:v>
                </c:pt>
                <c:pt idx="34">
                  <c:v>14.176674</c:v>
                </c:pt>
                <c:pt idx="35">
                  <c:v>13.446679</c:v>
                </c:pt>
                <c:pt idx="36">
                  <c:v>12.522884</c:v>
                </c:pt>
                <c:pt idx="37">
                  <c:v>11.781778</c:v>
                </c:pt>
                <c:pt idx="38">
                  <c:v>10.179736</c:v>
                </c:pt>
                <c:pt idx="39">
                  <c:v>9.802423</c:v>
                </c:pt>
                <c:pt idx="40">
                  <c:v>8.734321</c:v>
                </c:pt>
                <c:pt idx="41">
                  <c:v>7.891221</c:v>
                </c:pt>
                <c:pt idx="42">
                  <c:v>7.252799</c:v>
                </c:pt>
                <c:pt idx="43">
                  <c:v>7.021938</c:v>
                </c:pt>
                <c:pt idx="44">
                  <c:v>6.18707</c:v>
                </c:pt>
                <c:pt idx="45">
                  <c:v>5.865828</c:v>
                </c:pt>
                <c:pt idx="46">
                  <c:v>5.351973</c:v>
                </c:pt>
                <c:pt idx="47">
                  <c:v>5.074967</c:v>
                </c:pt>
                <c:pt idx="48">
                  <c:v>4.646157</c:v>
                </c:pt>
              </c:numCache>
            </c:numRef>
          </c:yVal>
          <c:smooth val="0"/>
        </c:ser>
        <c:ser>
          <c:idx val="2"/>
          <c:order val="2"/>
          <c:tx>
            <c:v>2X2X40/B/GI=0.4</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2X2X40'!$R$2:$R$50</c:f>
              <c:numCache>
                <c:ptCount val="49"/>
                <c:pt idx="0">
                  <c:v>244.171392</c:v>
                </c:pt>
                <c:pt idx="1">
                  <c:v>244.510558</c:v>
                </c:pt>
                <c:pt idx="2">
                  <c:v>240.503943</c:v>
                </c:pt>
                <c:pt idx="3">
                  <c:v>223.643481</c:v>
                </c:pt>
                <c:pt idx="4">
                  <c:v>213.093429</c:v>
                </c:pt>
                <c:pt idx="5">
                  <c:v>187.378213</c:v>
                </c:pt>
                <c:pt idx="6">
                  <c:v>174.012291</c:v>
                </c:pt>
                <c:pt idx="7">
                  <c:v>149.756663</c:v>
                </c:pt>
                <c:pt idx="8">
                  <c:v>133.853471</c:v>
                </c:pt>
                <c:pt idx="9">
                  <c:v>121.004494</c:v>
                </c:pt>
                <c:pt idx="10">
                  <c:v>114.921246</c:v>
                </c:pt>
                <c:pt idx="11">
                  <c:v>108.176711</c:v>
                </c:pt>
                <c:pt idx="12">
                  <c:v>101.723871</c:v>
                </c:pt>
                <c:pt idx="13">
                  <c:v>98.250603</c:v>
                </c:pt>
                <c:pt idx="14">
                  <c:v>86.923189</c:v>
                </c:pt>
                <c:pt idx="15">
                  <c:v>81.264022</c:v>
                </c:pt>
                <c:pt idx="16">
                  <c:v>74.60334</c:v>
                </c:pt>
                <c:pt idx="17">
                  <c:v>69.42213</c:v>
                </c:pt>
                <c:pt idx="18">
                  <c:v>63.557019</c:v>
                </c:pt>
                <c:pt idx="19">
                  <c:v>58.990467</c:v>
                </c:pt>
                <c:pt idx="20">
                  <c:v>55.018903</c:v>
                </c:pt>
                <c:pt idx="21">
                  <c:v>51.281178</c:v>
                </c:pt>
                <c:pt idx="22">
                  <c:v>47.707778</c:v>
                </c:pt>
                <c:pt idx="23">
                  <c:v>45.514615</c:v>
                </c:pt>
                <c:pt idx="24">
                  <c:v>42.129503</c:v>
                </c:pt>
                <c:pt idx="25">
                  <c:v>39.712047</c:v>
                </c:pt>
                <c:pt idx="26">
                  <c:v>37.305322</c:v>
                </c:pt>
                <c:pt idx="27">
                  <c:v>34.801921</c:v>
                </c:pt>
                <c:pt idx="28">
                  <c:v>32.352209</c:v>
                </c:pt>
                <c:pt idx="29">
                  <c:v>29.457595</c:v>
                </c:pt>
                <c:pt idx="30">
                  <c:v>29.114651</c:v>
                </c:pt>
                <c:pt idx="31">
                  <c:v>24.681544</c:v>
                </c:pt>
                <c:pt idx="32">
                  <c:v>24.898631</c:v>
                </c:pt>
                <c:pt idx="33">
                  <c:v>20.654666</c:v>
                </c:pt>
                <c:pt idx="34">
                  <c:v>19.469045</c:v>
                </c:pt>
                <c:pt idx="35">
                  <c:v>16.893633</c:v>
                </c:pt>
                <c:pt idx="36">
                  <c:v>16.079231</c:v>
                </c:pt>
                <c:pt idx="37">
                  <c:v>13.903319</c:v>
                </c:pt>
                <c:pt idx="38">
                  <c:v>13.074582</c:v>
                </c:pt>
                <c:pt idx="39">
                  <c:v>11.674501</c:v>
                </c:pt>
                <c:pt idx="40">
                  <c:v>10.00967</c:v>
                </c:pt>
                <c:pt idx="41">
                  <c:v>8.698156</c:v>
                </c:pt>
                <c:pt idx="42">
                  <c:v>7.970774</c:v>
                </c:pt>
                <c:pt idx="43">
                  <c:v>6.770136</c:v>
                </c:pt>
                <c:pt idx="44">
                  <c:v>5.892113</c:v>
                </c:pt>
                <c:pt idx="45">
                  <c:v>5.135677</c:v>
                </c:pt>
                <c:pt idx="46">
                  <c:v>4.542997</c:v>
                </c:pt>
                <c:pt idx="47">
                  <c:v>4.155475</c:v>
                </c:pt>
                <c:pt idx="48">
                  <c:v>3.592317</c:v>
                </c:pt>
              </c:numCache>
            </c:numRef>
          </c:yVal>
          <c:smooth val="0"/>
        </c:ser>
        <c:ser>
          <c:idx val="3"/>
          <c:order val="3"/>
          <c:tx>
            <c:v>2X2X20/B/GI=0.4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2X2X20'!$T$2:$T$50</c:f>
              <c:numCache>
                <c:ptCount val="49"/>
                <c:pt idx="0">
                  <c:v>125.402601</c:v>
                </c:pt>
                <c:pt idx="1">
                  <c:v>125.464194</c:v>
                </c:pt>
                <c:pt idx="2">
                  <c:v>123.757437</c:v>
                </c:pt>
                <c:pt idx="3">
                  <c:v>119.771597</c:v>
                </c:pt>
                <c:pt idx="4">
                  <c:v>116.908641</c:v>
                </c:pt>
                <c:pt idx="5">
                  <c:v>105.772377</c:v>
                </c:pt>
                <c:pt idx="6">
                  <c:v>99.309541</c:v>
                </c:pt>
                <c:pt idx="7">
                  <c:v>89.830117</c:v>
                </c:pt>
                <c:pt idx="8">
                  <c:v>84.831252</c:v>
                </c:pt>
                <c:pt idx="9">
                  <c:v>75.331362</c:v>
                </c:pt>
                <c:pt idx="10">
                  <c:v>72.736209</c:v>
                </c:pt>
                <c:pt idx="11">
                  <c:v>65.520988</c:v>
                </c:pt>
                <c:pt idx="12">
                  <c:v>61.853497</c:v>
                </c:pt>
                <c:pt idx="13">
                  <c:v>58.189569</c:v>
                </c:pt>
                <c:pt idx="14">
                  <c:v>53.404383</c:v>
                </c:pt>
                <c:pt idx="15">
                  <c:v>49.116996</c:v>
                </c:pt>
                <c:pt idx="16">
                  <c:v>47.877384</c:v>
                </c:pt>
                <c:pt idx="17">
                  <c:v>45.466541</c:v>
                </c:pt>
                <c:pt idx="18">
                  <c:v>41.544094</c:v>
                </c:pt>
                <c:pt idx="19">
                  <c:v>40.574111</c:v>
                </c:pt>
                <c:pt idx="20">
                  <c:v>38.277166</c:v>
                </c:pt>
                <c:pt idx="21">
                  <c:v>34.875445</c:v>
                </c:pt>
                <c:pt idx="22">
                  <c:v>31.589855</c:v>
                </c:pt>
                <c:pt idx="23">
                  <c:v>29.940764</c:v>
                </c:pt>
                <c:pt idx="24">
                  <c:v>29.342963</c:v>
                </c:pt>
                <c:pt idx="25">
                  <c:v>27.151436</c:v>
                </c:pt>
                <c:pt idx="26">
                  <c:v>24.760636</c:v>
                </c:pt>
                <c:pt idx="27">
                  <c:v>24.136998</c:v>
                </c:pt>
                <c:pt idx="28">
                  <c:v>22.344681</c:v>
                </c:pt>
                <c:pt idx="29">
                  <c:v>21.11069</c:v>
                </c:pt>
                <c:pt idx="30">
                  <c:v>20.236084</c:v>
                </c:pt>
                <c:pt idx="31">
                  <c:v>19.427932</c:v>
                </c:pt>
                <c:pt idx="32">
                  <c:v>18.338191</c:v>
                </c:pt>
                <c:pt idx="33">
                  <c:v>16.30968</c:v>
                </c:pt>
                <c:pt idx="34">
                  <c:v>16.169728</c:v>
                </c:pt>
                <c:pt idx="35">
                  <c:v>14.930119</c:v>
                </c:pt>
                <c:pt idx="36">
                  <c:v>14.261355</c:v>
                </c:pt>
                <c:pt idx="37">
                  <c:v>12.69136</c:v>
                </c:pt>
                <c:pt idx="38">
                  <c:v>12.100522</c:v>
                </c:pt>
                <c:pt idx="39">
                  <c:v>11.344723</c:v>
                </c:pt>
                <c:pt idx="40">
                  <c:v>9.960972</c:v>
                </c:pt>
                <c:pt idx="41">
                  <c:v>9.511383</c:v>
                </c:pt>
                <c:pt idx="42">
                  <c:v>8.284653</c:v>
                </c:pt>
                <c:pt idx="43">
                  <c:v>7.487854</c:v>
                </c:pt>
                <c:pt idx="44">
                  <c:v>6.803156</c:v>
                </c:pt>
                <c:pt idx="45">
                  <c:v>6.2647</c:v>
                </c:pt>
                <c:pt idx="46">
                  <c:v>5.80776</c:v>
                </c:pt>
                <c:pt idx="47">
                  <c:v>5.438339</c:v>
                </c:pt>
                <c:pt idx="48">
                  <c:v>4.870077</c:v>
                </c:pt>
              </c:numCache>
            </c:numRef>
          </c:yVal>
          <c:smooth val="0"/>
        </c:ser>
        <c:axId val="56161631"/>
        <c:axId val="35692632"/>
      </c:scatterChart>
      <c:valAx>
        <c:axId val="56161631"/>
        <c:scaling>
          <c:orientation val="minMax"/>
          <c:max val="100"/>
          <c:min val="0"/>
        </c:scaling>
        <c:axPos val="b"/>
        <c:title>
          <c:tx>
            <c:rich>
              <a:bodyPr vert="horz" rot="0" anchor="ctr"/>
              <a:lstStyle/>
              <a:p>
                <a:pPr algn="ctr">
                  <a:defRPr/>
                </a:pPr>
                <a:r>
                  <a:rPr lang="en-US" cap="none" sz="925"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35692632"/>
        <c:crosses val="autoZero"/>
        <c:crossBetween val="midCat"/>
        <c:dispUnits/>
      </c:valAx>
      <c:valAx>
        <c:axId val="35692632"/>
        <c:scaling>
          <c:orientation val="minMax"/>
          <c:max val="250"/>
        </c:scaling>
        <c:axPos val="l"/>
        <c:title>
          <c:tx>
            <c:rich>
              <a:bodyPr vert="horz" rot="-5400000" anchor="ctr"/>
              <a:lstStyle/>
              <a:p>
                <a:pPr algn="ctr">
                  <a:defRPr/>
                </a:pPr>
                <a:r>
                  <a:rPr lang="en-US" cap="none" sz="925"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5616163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28</xdr:row>
      <xdr:rowOff>9525</xdr:rowOff>
    </xdr:to>
    <xdr:sp>
      <xdr:nvSpPr>
        <xdr:cNvPr id="1" name="TextBox 1"/>
        <xdr:cNvSpPr txBox="1">
          <a:spLocks noChangeArrowheads="1"/>
        </xdr:cNvSpPr>
      </xdr:nvSpPr>
      <xdr:spPr>
        <a:xfrm>
          <a:off x="752475" y="3019425"/>
          <a:ext cx="48387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results from the MAC1 simulation described in [1] required to show compliance to the TGn comparison criteria disclosure requirements, as well as additional simulation results that are not mandatory.
Results from this document are summarised in the Word document [2].
This document is organised into worksheets as follows. Navigation between sheets may be achieved through the tabs at "Links" page.   A "Common" sheet defines conditions common to all simulations.  Each sheet then applies to a combination of channel width, simulation scenario (or CC) and channel access method.  Each sheet defines MAC and PHY parameters that are specific to those results. A "CC summary" sheet contains a summary of comparison criterias from each sheet.
A "CC comparison" sheet contains comparison of January and March simulation results</a:t>
          </a:r>
        </a:p>
      </xdr:txBody>
    </xdr:sp>
    <xdr:clientData/>
  </xdr:twoCellAnchor>
  <xdr:twoCellAnchor>
    <xdr:from>
      <xdr:col>1</xdr:col>
      <xdr:colOff>0</xdr:colOff>
      <xdr:row>29</xdr:row>
      <xdr:rowOff>9525</xdr:rowOff>
    </xdr:from>
    <xdr:to>
      <xdr:col>8</xdr:col>
      <xdr:colOff>571500</xdr:colOff>
      <xdr:row>60</xdr:row>
      <xdr:rowOff>19050</xdr:rowOff>
    </xdr:to>
    <xdr:sp>
      <xdr:nvSpPr>
        <xdr:cNvPr id="2" name="TextBox 3"/>
        <xdr:cNvSpPr txBox="1">
          <a:spLocks noChangeArrowheads="1"/>
        </xdr:cNvSpPr>
      </xdr:nvSpPr>
      <xdr:spPr>
        <a:xfrm>
          <a:off x="752475" y="5591175"/>
          <a:ext cx="4838700" cy="525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55</xdr:row>
      <xdr:rowOff>38100</xdr:rowOff>
    </xdr:from>
    <xdr:to>
      <xdr:col>11</xdr:col>
      <xdr:colOff>466725</xdr:colOff>
      <xdr:row>85</xdr:row>
      <xdr:rowOff>142875</xdr:rowOff>
    </xdr:to>
    <xdr:graphicFrame>
      <xdr:nvGraphicFramePr>
        <xdr:cNvPr id="1" name="Chart 1"/>
        <xdr:cNvGraphicFramePr/>
      </xdr:nvGraphicFramePr>
      <xdr:xfrm>
        <a:off x="180975" y="9020175"/>
        <a:ext cx="6991350" cy="4962525"/>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21</xdr:row>
      <xdr:rowOff>38100</xdr:rowOff>
    </xdr:from>
    <xdr:to>
      <xdr:col>10</xdr:col>
      <xdr:colOff>542925</xdr:colOff>
      <xdr:row>53</xdr:row>
      <xdr:rowOff>76200</xdr:rowOff>
    </xdr:to>
    <xdr:graphicFrame>
      <xdr:nvGraphicFramePr>
        <xdr:cNvPr id="2" name="Chart 2"/>
        <xdr:cNvGraphicFramePr/>
      </xdr:nvGraphicFramePr>
      <xdr:xfrm>
        <a:off x="304800" y="3505200"/>
        <a:ext cx="6334125" cy="5229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53</xdr:row>
      <xdr:rowOff>95250</xdr:rowOff>
    </xdr:from>
    <xdr:to>
      <xdr:col>14</xdr:col>
      <xdr:colOff>123825</xdr:colOff>
      <xdr:row>78</xdr:row>
      <xdr:rowOff>114300</xdr:rowOff>
    </xdr:to>
    <xdr:graphicFrame>
      <xdr:nvGraphicFramePr>
        <xdr:cNvPr id="1" name="Chart 1"/>
        <xdr:cNvGraphicFramePr/>
      </xdr:nvGraphicFramePr>
      <xdr:xfrm>
        <a:off x="2762250" y="8753475"/>
        <a:ext cx="5895975" cy="4067175"/>
      </xdr:xfrm>
      <a:graphic>
        <a:graphicData uri="http://schemas.openxmlformats.org/drawingml/2006/chart">
          <c:chart xmlns:c="http://schemas.openxmlformats.org/drawingml/2006/chart" r:id="rId1"/>
        </a:graphicData>
      </a:graphic>
    </xdr:graphicFrame>
    <xdr:clientData/>
  </xdr:twoCellAnchor>
  <xdr:twoCellAnchor>
    <xdr:from>
      <xdr:col>4</xdr:col>
      <xdr:colOff>114300</xdr:colOff>
      <xdr:row>26</xdr:row>
      <xdr:rowOff>19050</xdr:rowOff>
    </xdr:from>
    <xdr:to>
      <xdr:col>13</xdr:col>
      <xdr:colOff>533400</xdr:colOff>
      <xdr:row>51</xdr:row>
      <xdr:rowOff>47625</xdr:rowOff>
    </xdr:to>
    <xdr:graphicFrame>
      <xdr:nvGraphicFramePr>
        <xdr:cNvPr id="2" name="Chart 2"/>
        <xdr:cNvGraphicFramePr/>
      </xdr:nvGraphicFramePr>
      <xdr:xfrm>
        <a:off x="2552700" y="4305300"/>
        <a:ext cx="5905500"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xdr:row>
      <xdr:rowOff>104775</xdr:rowOff>
    </xdr:from>
    <xdr:to>
      <xdr:col>14</xdr:col>
      <xdr:colOff>228600</xdr:colOff>
      <xdr:row>42</xdr:row>
      <xdr:rowOff>76200</xdr:rowOff>
    </xdr:to>
    <xdr:graphicFrame>
      <xdr:nvGraphicFramePr>
        <xdr:cNvPr id="1" name="Chart 1"/>
        <xdr:cNvGraphicFramePr/>
      </xdr:nvGraphicFramePr>
      <xdr:xfrm>
        <a:off x="381000" y="1076325"/>
        <a:ext cx="8382000" cy="5800725"/>
      </xdr:xfrm>
      <a:graphic>
        <a:graphicData uri="http://schemas.openxmlformats.org/drawingml/2006/chart">
          <c:chart xmlns:c="http://schemas.openxmlformats.org/drawingml/2006/chart" r:id="rId1"/>
        </a:graphicData>
      </a:graphic>
    </xdr:graphicFrame>
    <xdr:clientData/>
  </xdr:twoCellAnchor>
  <xdr:twoCellAnchor>
    <xdr:from>
      <xdr:col>15</xdr:col>
      <xdr:colOff>342900</xdr:colOff>
      <xdr:row>8</xdr:row>
      <xdr:rowOff>95250</xdr:rowOff>
    </xdr:from>
    <xdr:to>
      <xdr:col>27</xdr:col>
      <xdr:colOff>600075</xdr:colOff>
      <xdr:row>41</xdr:row>
      <xdr:rowOff>0</xdr:rowOff>
    </xdr:to>
    <xdr:graphicFrame>
      <xdr:nvGraphicFramePr>
        <xdr:cNvPr id="2" name="Chart 2"/>
        <xdr:cNvGraphicFramePr/>
      </xdr:nvGraphicFramePr>
      <xdr:xfrm>
        <a:off x="9486900" y="1390650"/>
        <a:ext cx="7572375" cy="5248275"/>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45</xdr:row>
      <xdr:rowOff>104775</xdr:rowOff>
    </xdr:from>
    <xdr:to>
      <xdr:col>13</xdr:col>
      <xdr:colOff>571500</xdr:colOff>
      <xdr:row>81</xdr:row>
      <xdr:rowOff>38100</xdr:rowOff>
    </xdr:to>
    <xdr:graphicFrame>
      <xdr:nvGraphicFramePr>
        <xdr:cNvPr id="3" name="Chart 3"/>
        <xdr:cNvGraphicFramePr/>
      </xdr:nvGraphicFramePr>
      <xdr:xfrm>
        <a:off x="790575" y="7391400"/>
        <a:ext cx="7705725" cy="57626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akhmeto\Local%20Settings\Temporary%20Internet%20Files\OLK3D\dec-mac1-simulation_resul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Links"/>
      <sheetName val="Common"/>
      <sheetName val="CC summary"/>
      <sheetName val="CC comparison"/>
      <sheetName val="ss#1 EDCA 2x2x20 +"/>
      <sheetName val="ss#1 HCCA 2x2x20 +"/>
      <sheetName val="ss#4 EDCA 2x2x20 +"/>
      <sheetName val="ss#4 HCCA 2x2x20 +"/>
      <sheetName val="ss#6 EDCA 2x2x20 +"/>
      <sheetName val="ss#6 HCCA 2x2x20 +"/>
      <sheetName val="ss#1 EDCA 2x2x40 +"/>
      <sheetName val="ss#1 HCCA 2x2x40 +"/>
      <sheetName val="ss#4 EDCA 2x2x40 +"/>
      <sheetName val="ss#4 HCCA 2x2x40 +"/>
      <sheetName val="ss#6 EDCA 2x2x40 +"/>
      <sheetName val="ss#6 HCCA 2x2x40 +"/>
      <sheetName val="ss#17,#18,#19, CC15"/>
      <sheetName val="ss#16 CC27 2X2X40"/>
      <sheetName val="ss#16 CC28 2X2X20"/>
      <sheetName val="CC27 vs. CC28"/>
      <sheetName val="References"/>
    </sheetNames>
    <sheetDataSet>
      <sheetData sheetId="18">
        <row r="2">
          <cell r="O2">
            <v>3</v>
          </cell>
          <cell r="P2">
            <v>225.589764</v>
          </cell>
          <cell r="Q2">
            <v>225.589764</v>
          </cell>
          <cell r="R2">
            <v>244.171392</v>
          </cell>
        </row>
        <row r="3">
          <cell r="O3">
            <v>5</v>
          </cell>
          <cell r="P3">
            <v>225.685474</v>
          </cell>
          <cell r="Q3">
            <v>225.757002</v>
          </cell>
          <cell r="R3">
            <v>244.510558</v>
          </cell>
        </row>
        <row r="4">
          <cell r="O4">
            <v>7</v>
          </cell>
          <cell r="P4">
            <v>221.843252</v>
          </cell>
          <cell r="Q4">
            <v>225.791396</v>
          </cell>
          <cell r="R4">
            <v>240.503943</v>
          </cell>
        </row>
        <row r="5">
          <cell r="O5">
            <v>9</v>
          </cell>
          <cell r="P5">
            <v>211.456533</v>
          </cell>
          <cell r="Q5">
            <v>225.874451</v>
          </cell>
          <cell r="R5">
            <v>223.643481</v>
          </cell>
        </row>
        <row r="6">
          <cell r="O6">
            <v>11</v>
          </cell>
          <cell r="P6">
            <v>196.024827</v>
          </cell>
          <cell r="Q6">
            <v>225.000388</v>
          </cell>
          <cell r="R6">
            <v>213.093429</v>
          </cell>
        </row>
        <row r="7">
          <cell r="O7">
            <v>13</v>
          </cell>
          <cell r="P7">
            <v>168.763607</v>
          </cell>
          <cell r="Q7">
            <v>214.473202</v>
          </cell>
          <cell r="R7">
            <v>187.378213</v>
          </cell>
        </row>
        <row r="8">
          <cell r="O8">
            <v>15</v>
          </cell>
          <cell r="P8">
            <v>153.618951</v>
          </cell>
          <cell r="Q8">
            <v>205.922262</v>
          </cell>
          <cell r="R8">
            <v>174.012291</v>
          </cell>
        </row>
        <row r="9">
          <cell r="O9">
            <v>17</v>
          </cell>
          <cell r="P9">
            <v>130.588913</v>
          </cell>
          <cell r="Q9">
            <v>195.109868</v>
          </cell>
          <cell r="R9">
            <v>149.756663</v>
          </cell>
        </row>
        <row r="10">
          <cell r="O10">
            <v>19</v>
          </cell>
          <cell r="P10">
            <v>124.25678</v>
          </cell>
          <cell r="Q10">
            <v>182.202544</v>
          </cell>
          <cell r="R10">
            <v>133.853471</v>
          </cell>
        </row>
        <row r="11">
          <cell r="O11">
            <v>21</v>
          </cell>
          <cell r="P11">
            <v>114.492533</v>
          </cell>
          <cell r="Q11">
            <v>160.923445</v>
          </cell>
          <cell r="R11">
            <v>121.004494</v>
          </cell>
        </row>
        <row r="12">
          <cell r="O12">
            <v>23</v>
          </cell>
          <cell r="P12">
            <v>109.798949</v>
          </cell>
          <cell r="Q12">
            <v>144.494968</v>
          </cell>
          <cell r="R12">
            <v>114.921246</v>
          </cell>
        </row>
        <row r="13">
          <cell r="O13">
            <v>25</v>
          </cell>
          <cell r="P13">
            <v>101.73429</v>
          </cell>
          <cell r="Q13">
            <v>126.75503</v>
          </cell>
          <cell r="R13">
            <v>108.176711</v>
          </cell>
        </row>
        <row r="14">
          <cell r="O14">
            <v>27</v>
          </cell>
          <cell r="P14">
            <v>96.997548</v>
          </cell>
          <cell r="Q14">
            <v>117.525822</v>
          </cell>
          <cell r="R14">
            <v>101.723871</v>
          </cell>
        </row>
        <row r="15">
          <cell r="O15">
            <v>29</v>
          </cell>
          <cell r="P15">
            <v>88.724839</v>
          </cell>
          <cell r="Q15">
            <v>111.83339</v>
          </cell>
          <cell r="R15">
            <v>98.250603</v>
          </cell>
        </row>
        <row r="16">
          <cell r="O16">
            <v>31</v>
          </cell>
          <cell r="P16">
            <v>86.33003</v>
          </cell>
          <cell r="Q16">
            <v>107.162662</v>
          </cell>
          <cell r="R16">
            <v>86.923189</v>
          </cell>
        </row>
        <row r="17">
          <cell r="O17">
            <v>33</v>
          </cell>
          <cell r="P17">
            <v>75.451227</v>
          </cell>
          <cell r="Q17">
            <v>103.585943</v>
          </cell>
          <cell r="R17">
            <v>81.264022</v>
          </cell>
        </row>
        <row r="18">
          <cell r="O18">
            <v>35</v>
          </cell>
          <cell r="P18">
            <v>71.122222</v>
          </cell>
          <cell r="Q18">
            <v>102.366604</v>
          </cell>
          <cell r="R18">
            <v>74.60334</v>
          </cell>
        </row>
        <row r="19">
          <cell r="O19">
            <v>37</v>
          </cell>
          <cell r="P19">
            <v>63.799036</v>
          </cell>
          <cell r="Q19">
            <v>98.171196</v>
          </cell>
          <cell r="R19">
            <v>69.42213</v>
          </cell>
        </row>
        <row r="20">
          <cell r="O20">
            <v>39</v>
          </cell>
          <cell r="P20">
            <v>63.142399</v>
          </cell>
          <cell r="Q20">
            <v>94.520965</v>
          </cell>
          <cell r="R20">
            <v>63.557019</v>
          </cell>
        </row>
        <row r="21">
          <cell r="O21">
            <v>41</v>
          </cell>
          <cell r="P21">
            <v>55.306197</v>
          </cell>
          <cell r="Q21">
            <v>88.401855</v>
          </cell>
          <cell r="R21">
            <v>58.990467</v>
          </cell>
        </row>
        <row r="22">
          <cell r="O22">
            <v>43</v>
          </cell>
          <cell r="P22">
            <v>51.614027</v>
          </cell>
          <cell r="Q22">
            <v>83.269754</v>
          </cell>
          <cell r="R22">
            <v>55.018903</v>
          </cell>
        </row>
        <row r="23">
          <cell r="O23">
            <v>45</v>
          </cell>
          <cell r="P23">
            <v>46.771596</v>
          </cell>
          <cell r="Q23">
            <v>74.787584</v>
          </cell>
          <cell r="R23">
            <v>51.281178</v>
          </cell>
        </row>
        <row r="24">
          <cell r="O24">
            <v>47</v>
          </cell>
          <cell r="P24">
            <v>45.730775</v>
          </cell>
          <cell r="Q24">
            <v>68.276704</v>
          </cell>
          <cell r="R24">
            <v>47.707778</v>
          </cell>
        </row>
        <row r="25">
          <cell r="O25">
            <v>49</v>
          </cell>
          <cell r="P25">
            <v>44.015415</v>
          </cell>
          <cell r="Q25">
            <v>62.164656</v>
          </cell>
          <cell r="R25">
            <v>45.514615</v>
          </cell>
        </row>
        <row r="26">
          <cell r="O26">
            <v>51</v>
          </cell>
          <cell r="P26">
            <v>38.625252</v>
          </cell>
          <cell r="Q26">
            <v>56.631591</v>
          </cell>
          <cell r="R26">
            <v>42.129503</v>
          </cell>
        </row>
        <row r="27">
          <cell r="O27">
            <v>53</v>
          </cell>
          <cell r="P27">
            <v>36.773175</v>
          </cell>
          <cell r="Q27">
            <v>54.206601</v>
          </cell>
          <cell r="R27">
            <v>39.712047</v>
          </cell>
        </row>
        <row r="28">
          <cell r="O28">
            <v>55</v>
          </cell>
          <cell r="P28">
            <v>34.704442</v>
          </cell>
          <cell r="Q28">
            <v>51.745656</v>
          </cell>
          <cell r="R28">
            <v>37.305322</v>
          </cell>
        </row>
        <row r="29">
          <cell r="O29">
            <v>57</v>
          </cell>
          <cell r="P29">
            <v>32.106494</v>
          </cell>
          <cell r="Q29">
            <v>50.371752</v>
          </cell>
          <cell r="R29">
            <v>34.801921</v>
          </cell>
        </row>
        <row r="30">
          <cell r="O30">
            <v>59</v>
          </cell>
          <cell r="P30">
            <v>30.520531</v>
          </cell>
          <cell r="Q30">
            <v>48.360309</v>
          </cell>
          <cell r="R30">
            <v>32.352209</v>
          </cell>
        </row>
        <row r="31">
          <cell r="O31">
            <v>61</v>
          </cell>
          <cell r="P31">
            <v>27.943066</v>
          </cell>
          <cell r="Q31">
            <v>47.509318</v>
          </cell>
          <cell r="R31">
            <v>29.457595</v>
          </cell>
        </row>
        <row r="32">
          <cell r="O32">
            <v>63</v>
          </cell>
          <cell r="P32">
            <v>24.003249</v>
          </cell>
          <cell r="Q32">
            <v>45.94032</v>
          </cell>
          <cell r="R32">
            <v>29.114651</v>
          </cell>
        </row>
        <row r="33">
          <cell r="O33">
            <v>65</v>
          </cell>
          <cell r="P33">
            <v>23.423703</v>
          </cell>
          <cell r="Q33">
            <v>45.148499</v>
          </cell>
          <cell r="R33">
            <v>24.681544</v>
          </cell>
        </row>
        <row r="34">
          <cell r="O34">
            <v>67</v>
          </cell>
          <cell r="P34">
            <v>21.56557</v>
          </cell>
          <cell r="Q34">
            <v>41.799734</v>
          </cell>
          <cell r="R34">
            <v>24.898631</v>
          </cell>
        </row>
        <row r="35">
          <cell r="O35">
            <v>69</v>
          </cell>
          <cell r="P35">
            <v>20.033089</v>
          </cell>
          <cell r="Q35">
            <v>37.777052</v>
          </cell>
          <cell r="R35">
            <v>20.654666</v>
          </cell>
        </row>
        <row r="36">
          <cell r="O36">
            <v>71</v>
          </cell>
          <cell r="P36">
            <v>17.739516</v>
          </cell>
          <cell r="Q36">
            <v>36.885963</v>
          </cell>
          <cell r="R36">
            <v>19.469045</v>
          </cell>
        </row>
        <row r="37">
          <cell r="O37">
            <v>73</v>
          </cell>
          <cell r="P37">
            <v>15.576779</v>
          </cell>
          <cell r="Q37">
            <v>33.77162</v>
          </cell>
          <cell r="R37">
            <v>16.893633</v>
          </cell>
        </row>
        <row r="38">
          <cell r="O38">
            <v>75</v>
          </cell>
          <cell r="P38">
            <v>15.03857</v>
          </cell>
          <cell r="Q38">
            <v>32.379286</v>
          </cell>
          <cell r="R38">
            <v>16.079231</v>
          </cell>
        </row>
        <row r="39">
          <cell r="O39">
            <v>77</v>
          </cell>
          <cell r="P39">
            <v>13.224912</v>
          </cell>
          <cell r="Q39">
            <v>29.592804</v>
          </cell>
          <cell r="R39">
            <v>13.903319</v>
          </cell>
        </row>
        <row r="40">
          <cell r="O40">
            <v>79</v>
          </cell>
          <cell r="P40">
            <v>12.406748</v>
          </cell>
          <cell r="Q40">
            <v>27.635417</v>
          </cell>
          <cell r="R40">
            <v>13.074582</v>
          </cell>
        </row>
        <row r="41">
          <cell r="O41">
            <v>81</v>
          </cell>
          <cell r="P41">
            <v>11.035983</v>
          </cell>
          <cell r="Q41">
            <v>25.9129</v>
          </cell>
          <cell r="R41">
            <v>11.674501</v>
          </cell>
        </row>
        <row r="42">
          <cell r="O42">
            <v>83</v>
          </cell>
          <cell r="P42">
            <v>9.391605</v>
          </cell>
          <cell r="Q42">
            <v>25.080121</v>
          </cell>
          <cell r="R42">
            <v>10.00967</v>
          </cell>
        </row>
        <row r="43">
          <cell r="O43">
            <v>85</v>
          </cell>
          <cell r="P43">
            <v>8.686889</v>
          </cell>
          <cell r="Q43">
            <v>24.600211</v>
          </cell>
          <cell r="R43">
            <v>8.698156</v>
          </cell>
        </row>
        <row r="44">
          <cell r="O44">
            <v>87</v>
          </cell>
          <cell r="P44">
            <v>7.278397</v>
          </cell>
          <cell r="Q44">
            <v>23.616947</v>
          </cell>
          <cell r="R44">
            <v>7.970774</v>
          </cell>
        </row>
        <row r="45">
          <cell r="O45">
            <v>89</v>
          </cell>
          <cell r="P45">
            <v>6.424693</v>
          </cell>
          <cell r="Q45">
            <v>22.580487</v>
          </cell>
          <cell r="R45">
            <v>6.770136</v>
          </cell>
        </row>
        <row r="46">
          <cell r="O46">
            <v>91</v>
          </cell>
          <cell r="P46">
            <v>5.884883</v>
          </cell>
          <cell r="Q46">
            <v>21.900949</v>
          </cell>
          <cell r="R46">
            <v>5.892113</v>
          </cell>
        </row>
        <row r="47">
          <cell r="O47">
            <v>93</v>
          </cell>
          <cell r="P47">
            <v>5.139805</v>
          </cell>
          <cell r="Q47">
            <v>21.074459</v>
          </cell>
          <cell r="R47">
            <v>5.135677</v>
          </cell>
        </row>
        <row r="48">
          <cell r="O48">
            <v>95</v>
          </cell>
          <cell r="P48">
            <v>4.578119</v>
          </cell>
          <cell r="Q48">
            <v>20.312078</v>
          </cell>
          <cell r="R48">
            <v>4.542997</v>
          </cell>
        </row>
        <row r="49">
          <cell r="O49">
            <v>97</v>
          </cell>
          <cell r="P49">
            <v>3.931444</v>
          </cell>
          <cell r="Q49">
            <v>18.59621</v>
          </cell>
          <cell r="R49">
            <v>4.155475</v>
          </cell>
        </row>
        <row r="50">
          <cell r="O50">
            <v>99</v>
          </cell>
          <cell r="P50">
            <v>3.787961</v>
          </cell>
          <cell r="Q50">
            <v>18.282301</v>
          </cell>
          <cell r="R50">
            <v>3.592317</v>
          </cell>
        </row>
      </sheetData>
      <sheetData sheetId="19">
        <row r="2">
          <cell r="Q2">
            <v>3</v>
          </cell>
          <cell r="R2">
            <v>113.868648</v>
          </cell>
          <cell r="S2">
            <v>113.868648</v>
          </cell>
          <cell r="T2">
            <v>125.402601</v>
          </cell>
        </row>
        <row r="3">
          <cell r="Q3">
            <v>5</v>
          </cell>
          <cell r="R3">
            <v>113.887022</v>
          </cell>
          <cell r="S3">
            <v>113.90779</v>
          </cell>
          <cell r="T3">
            <v>125.464194</v>
          </cell>
        </row>
        <row r="4">
          <cell r="Q4">
            <v>7</v>
          </cell>
          <cell r="R4">
            <v>112.596496</v>
          </cell>
          <cell r="S4">
            <v>113.927491</v>
          </cell>
          <cell r="T4">
            <v>123.757437</v>
          </cell>
        </row>
        <row r="5">
          <cell r="Q5">
            <v>9</v>
          </cell>
          <cell r="R5">
            <v>110.938135</v>
          </cell>
          <cell r="S5">
            <v>113.973974</v>
          </cell>
          <cell r="T5">
            <v>119.771597</v>
          </cell>
        </row>
        <row r="6">
          <cell r="Q6">
            <v>11</v>
          </cell>
          <cell r="R6">
            <v>106.19213</v>
          </cell>
          <cell r="S6">
            <v>113.665431</v>
          </cell>
          <cell r="T6">
            <v>116.908641</v>
          </cell>
        </row>
        <row r="7">
          <cell r="Q7">
            <v>13</v>
          </cell>
          <cell r="R7">
            <v>97.833992</v>
          </cell>
          <cell r="S7">
            <v>112.467569</v>
          </cell>
          <cell r="T7">
            <v>105.772377</v>
          </cell>
        </row>
        <row r="8">
          <cell r="Q8">
            <v>15</v>
          </cell>
          <cell r="R8">
            <v>91.797753</v>
          </cell>
          <cell r="S8">
            <v>109.176001</v>
          </cell>
          <cell r="T8">
            <v>99.309541</v>
          </cell>
        </row>
        <row r="9">
          <cell r="Q9">
            <v>17</v>
          </cell>
          <cell r="R9">
            <v>85.388806</v>
          </cell>
          <cell r="S9">
            <v>106.296965</v>
          </cell>
          <cell r="T9">
            <v>89.830117</v>
          </cell>
        </row>
        <row r="10">
          <cell r="Q10">
            <v>19</v>
          </cell>
          <cell r="R10">
            <v>77.631293</v>
          </cell>
          <cell r="S10">
            <v>102.06991</v>
          </cell>
          <cell r="T10">
            <v>84.831252</v>
          </cell>
        </row>
        <row r="11">
          <cell r="Q11">
            <v>21</v>
          </cell>
          <cell r="R11">
            <v>70.955263</v>
          </cell>
          <cell r="S11">
            <v>97.514617</v>
          </cell>
          <cell r="T11">
            <v>75.331362</v>
          </cell>
        </row>
        <row r="12">
          <cell r="Q12">
            <v>23</v>
          </cell>
          <cell r="R12">
            <v>63.005924</v>
          </cell>
          <cell r="S12">
            <v>90.532851</v>
          </cell>
          <cell r="T12">
            <v>72.736209</v>
          </cell>
        </row>
        <row r="13">
          <cell r="Q13">
            <v>25</v>
          </cell>
          <cell r="R13">
            <v>59.666954</v>
          </cell>
          <cell r="S13">
            <v>82.830878</v>
          </cell>
          <cell r="T13">
            <v>65.520988</v>
          </cell>
        </row>
        <row r="14">
          <cell r="Q14">
            <v>27</v>
          </cell>
          <cell r="R14">
            <v>55.538804</v>
          </cell>
          <cell r="S14">
            <v>77.594721</v>
          </cell>
          <cell r="T14">
            <v>61.853497</v>
          </cell>
        </row>
        <row r="15">
          <cell r="Q15">
            <v>29</v>
          </cell>
          <cell r="R15">
            <v>52.367758</v>
          </cell>
          <cell r="S15">
            <v>69.694538</v>
          </cell>
          <cell r="T15">
            <v>58.189569</v>
          </cell>
        </row>
        <row r="16">
          <cell r="Q16">
            <v>31</v>
          </cell>
          <cell r="R16">
            <v>49.269267</v>
          </cell>
          <cell r="S16">
            <v>65.726702</v>
          </cell>
          <cell r="T16">
            <v>53.404383</v>
          </cell>
        </row>
        <row r="17">
          <cell r="Q17">
            <v>33</v>
          </cell>
          <cell r="R17">
            <v>45.6848</v>
          </cell>
          <cell r="S17">
            <v>60.711321</v>
          </cell>
          <cell r="T17">
            <v>49.116996</v>
          </cell>
        </row>
        <row r="18">
          <cell r="Q18">
            <v>35</v>
          </cell>
          <cell r="R18">
            <v>44.213693</v>
          </cell>
          <cell r="S18">
            <v>57.986537</v>
          </cell>
          <cell r="T18">
            <v>47.877384</v>
          </cell>
        </row>
        <row r="19">
          <cell r="Q19">
            <v>37</v>
          </cell>
          <cell r="R19">
            <v>41.412756</v>
          </cell>
          <cell r="S19">
            <v>53.913205</v>
          </cell>
          <cell r="T19">
            <v>45.466541</v>
          </cell>
        </row>
        <row r="20">
          <cell r="Q20">
            <v>39</v>
          </cell>
          <cell r="R20">
            <v>38.614733</v>
          </cell>
          <cell r="S20">
            <v>51.229925</v>
          </cell>
          <cell r="T20">
            <v>41.544094</v>
          </cell>
        </row>
        <row r="21">
          <cell r="Q21">
            <v>41</v>
          </cell>
          <cell r="R21">
            <v>35.562029</v>
          </cell>
          <cell r="S21">
            <v>50.520019</v>
          </cell>
          <cell r="T21">
            <v>40.574111</v>
          </cell>
        </row>
        <row r="22">
          <cell r="Q22">
            <v>43</v>
          </cell>
          <cell r="R22">
            <v>33.456861</v>
          </cell>
          <cell r="S22">
            <v>48.362753</v>
          </cell>
          <cell r="T22">
            <v>38.277166</v>
          </cell>
        </row>
        <row r="23">
          <cell r="Q23">
            <v>45</v>
          </cell>
          <cell r="R23">
            <v>30.803658</v>
          </cell>
          <cell r="S23">
            <v>46.726922</v>
          </cell>
          <cell r="T23">
            <v>34.875445</v>
          </cell>
        </row>
        <row r="24">
          <cell r="Q24">
            <v>47</v>
          </cell>
          <cell r="R24">
            <v>29.368402</v>
          </cell>
          <cell r="S24">
            <v>45.251046</v>
          </cell>
          <cell r="T24">
            <v>31.589855</v>
          </cell>
        </row>
        <row r="25">
          <cell r="Q25">
            <v>49</v>
          </cell>
          <cell r="R25">
            <v>27.086912</v>
          </cell>
          <cell r="S25">
            <v>42.764835</v>
          </cell>
          <cell r="T25">
            <v>29.940764</v>
          </cell>
        </row>
        <row r="26">
          <cell r="Q26">
            <v>51</v>
          </cell>
          <cell r="R26">
            <v>25.311953</v>
          </cell>
          <cell r="S26">
            <v>41.135456</v>
          </cell>
          <cell r="T26">
            <v>29.342963</v>
          </cell>
        </row>
        <row r="27">
          <cell r="Q27">
            <v>53</v>
          </cell>
          <cell r="R27">
            <v>23.970493</v>
          </cell>
          <cell r="S27">
            <v>38.051346</v>
          </cell>
          <cell r="T27">
            <v>27.151436</v>
          </cell>
        </row>
        <row r="28">
          <cell r="Q28">
            <v>55</v>
          </cell>
          <cell r="R28">
            <v>22.557284</v>
          </cell>
          <cell r="S28">
            <v>36.561675</v>
          </cell>
          <cell r="T28">
            <v>24.760636</v>
          </cell>
        </row>
        <row r="29">
          <cell r="Q29">
            <v>57</v>
          </cell>
          <cell r="R29">
            <v>20.951965</v>
          </cell>
          <cell r="S29">
            <v>33.091815</v>
          </cell>
          <cell r="T29">
            <v>24.136998</v>
          </cell>
        </row>
        <row r="30">
          <cell r="Q30">
            <v>59</v>
          </cell>
          <cell r="R30">
            <v>19.614127</v>
          </cell>
          <cell r="S30">
            <v>32.815807</v>
          </cell>
          <cell r="T30">
            <v>22.344681</v>
          </cell>
        </row>
        <row r="31">
          <cell r="Q31">
            <v>61</v>
          </cell>
          <cell r="R31">
            <v>19.340449</v>
          </cell>
          <cell r="S31">
            <v>29.518334</v>
          </cell>
          <cell r="T31">
            <v>21.11069</v>
          </cell>
        </row>
        <row r="32">
          <cell r="Q32">
            <v>63</v>
          </cell>
          <cell r="R32">
            <v>18.504121</v>
          </cell>
          <cell r="S32">
            <v>28.34357</v>
          </cell>
          <cell r="T32">
            <v>20.236084</v>
          </cell>
        </row>
        <row r="33">
          <cell r="Q33">
            <v>65</v>
          </cell>
          <cell r="R33">
            <v>17.815024</v>
          </cell>
          <cell r="S33">
            <v>26.407285</v>
          </cell>
          <cell r="T33">
            <v>19.427932</v>
          </cell>
        </row>
        <row r="34">
          <cell r="Q34">
            <v>67</v>
          </cell>
          <cell r="R34">
            <v>16.470101</v>
          </cell>
          <cell r="S34">
            <v>25.525551</v>
          </cell>
          <cell r="T34">
            <v>18.338191</v>
          </cell>
        </row>
        <row r="35">
          <cell r="Q35">
            <v>69</v>
          </cell>
          <cell r="R35">
            <v>15.209354</v>
          </cell>
          <cell r="S35">
            <v>25.045786</v>
          </cell>
          <cell r="T35">
            <v>16.30968</v>
          </cell>
        </row>
        <row r="36">
          <cell r="Q36">
            <v>71</v>
          </cell>
          <cell r="R36">
            <v>14.176674</v>
          </cell>
          <cell r="S36">
            <v>23.90897</v>
          </cell>
          <cell r="T36">
            <v>16.169728</v>
          </cell>
        </row>
        <row r="37">
          <cell r="Q37">
            <v>73</v>
          </cell>
          <cell r="R37">
            <v>13.446679</v>
          </cell>
          <cell r="S37">
            <v>22.98303</v>
          </cell>
          <cell r="T37">
            <v>14.930119</v>
          </cell>
        </row>
        <row r="38">
          <cell r="Q38">
            <v>75</v>
          </cell>
          <cell r="R38">
            <v>12.522884</v>
          </cell>
          <cell r="S38">
            <v>22.539953</v>
          </cell>
          <cell r="T38">
            <v>14.261355</v>
          </cell>
        </row>
        <row r="39">
          <cell r="Q39">
            <v>77</v>
          </cell>
          <cell r="R39">
            <v>11.781778</v>
          </cell>
          <cell r="S39">
            <v>21.208068</v>
          </cell>
          <cell r="T39">
            <v>12.69136</v>
          </cell>
        </row>
        <row r="40">
          <cell r="Q40">
            <v>79</v>
          </cell>
          <cell r="R40">
            <v>10.179736</v>
          </cell>
          <cell r="S40">
            <v>20.796046</v>
          </cell>
          <cell r="T40">
            <v>12.100522</v>
          </cell>
        </row>
        <row r="41">
          <cell r="Q41">
            <v>81</v>
          </cell>
          <cell r="R41">
            <v>9.802423</v>
          </cell>
          <cell r="S41">
            <v>20.4163</v>
          </cell>
          <cell r="T41">
            <v>11.344723</v>
          </cell>
        </row>
        <row r="42">
          <cell r="Q42">
            <v>83</v>
          </cell>
          <cell r="R42">
            <v>8.734321</v>
          </cell>
          <cell r="S42">
            <v>19.252388</v>
          </cell>
          <cell r="T42">
            <v>9.960972</v>
          </cell>
        </row>
        <row r="43">
          <cell r="Q43">
            <v>85</v>
          </cell>
          <cell r="R43">
            <v>7.891221</v>
          </cell>
          <cell r="S43">
            <v>18.614088</v>
          </cell>
          <cell r="T43">
            <v>9.511383</v>
          </cell>
        </row>
        <row r="44">
          <cell r="Q44">
            <v>87</v>
          </cell>
          <cell r="R44">
            <v>7.252799</v>
          </cell>
          <cell r="S44">
            <v>17.618047</v>
          </cell>
          <cell r="T44">
            <v>8.284653</v>
          </cell>
        </row>
        <row r="45">
          <cell r="Q45">
            <v>89</v>
          </cell>
          <cell r="R45">
            <v>7.021938</v>
          </cell>
          <cell r="S45">
            <v>16.858353</v>
          </cell>
          <cell r="T45">
            <v>7.487854</v>
          </cell>
        </row>
        <row r="46">
          <cell r="Q46">
            <v>91</v>
          </cell>
          <cell r="R46">
            <v>6.18707</v>
          </cell>
          <cell r="S46">
            <v>16.046787</v>
          </cell>
          <cell r="T46">
            <v>6.803156</v>
          </cell>
        </row>
        <row r="47">
          <cell r="Q47">
            <v>93</v>
          </cell>
          <cell r="R47">
            <v>5.865828</v>
          </cell>
          <cell r="S47">
            <v>15.66573</v>
          </cell>
          <cell r="T47">
            <v>6.2647</v>
          </cell>
        </row>
        <row r="48">
          <cell r="Q48">
            <v>95</v>
          </cell>
          <cell r="R48">
            <v>5.351973</v>
          </cell>
          <cell r="S48">
            <v>14.667723</v>
          </cell>
          <cell r="T48">
            <v>5.80776</v>
          </cell>
        </row>
        <row r="49">
          <cell r="Q49">
            <v>97</v>
          </cell>
          <cell r="R49">
            <v>5.074967</v>
          </cell>
          <cell r="S49">
            <v>13.781062</v>
          </cell>
          <cell r="T49">
            <v>5.438339</v>
          </cell>
        </row>
        <row r="50">
          <cell r="Q50">
            <v>99</v>
          </cell>
          <cell r="R50">
            <v>4.646157</v>
          </cell>
          <cell r="S50">
            <v>13.127611</v>
          </cell>
          <cell r="T50">
            <v>4.870077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mitry.Akhmetov@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G12" sqref="G12"/>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10</v>
      </c>
      <c r="B3" s="1" t="s">
        <v>327</v>
      </c>
    </row>
    <row r="4" spans="1:6" ht="18.75">
      <c r="A4" s="2" t="s">
        <v>1</v>
      </c>
      <c r="B4" s="12" t="s">
        <v>317</v>
      </c>
      <c r="F4" s="7"/>
    </row>
    <row r="5" spans="1:2" ht="15.75">
      <c r="A5" s="2" t="s">
        <v>9</v>
      </c>
      <c r="B5" s="8" t="s">
        <v>15</v>
      </c>
    </row>
    <row r="6" s="3" customFormat="1" ht="16.5" thickBot="1"/>
    <row r="7" spans="1:2" s="4" customFormat="1" ht="18.75">
      <c r="A7" s="4" t="s">
        <v>4</v>
      </c>
      <c r="B7" s="9" t="s">
        <v>318</v>
      </c>
    </row>
    <row r="8" spans="1:2" ht="15.75">
      <c r="A8" s="2" t="s">
        <v>12</v>
      </c>
      <c r="B8" s="8" t="s">
        <v>328</v>
      </c>
    </row>
    <row r="9" spans="1:9" ht="15.75">
      <c r="A9" s="2" t="s">
        <v>5</v>
      </c>
      <c r="B9" s="8" t="s">
        <v>14</v>
      </c>
      <c r="C9" s="8"/>
      <c r="D9" s="8"/>
      <c r="E9" s="8"/>
      <c r="F9" s="8"/>
      <c r="G9" s="8"/>
      <c r="H9" s="8"/>
      <c r="I9" s="8"/>
    </row>
    <row r="10" spans="2:9" ht="15.75">
      <c r="B10" s="8" t="s">
        <v>16</v>
      </c>
      <c r="C10" s="8"/>
      <c r="D10" s="8"/>
      <c r="E10" s="8"/>
      <c r="F10" s="8"/>
      <c r="G10" s="8"/>
      <c r="H10" s="8"/>
      <c r="I10" s="8"/>
    </row>
    <row r="11" spans="2:9" ht="15.75">
      <c r="B11" s="8" t="s">
        <v>6</v>
      </c>
      <c r="C11" s="8"/>
      <c r="D11" s="8"/>
      <c r="E11" s="8"/>
      <c r="F11" s="8"/>
      <c r="G11" s="8"/>
      <c r="H11" s="8"/>
      <c r="I11" s="8"/>
    </row>
    <row r="12" spans="2:9" ht="15.75">
      <c r="B12" s="8" t="s">
        <v>7</v>
      </c>
      <c r="C12" s="8"/>
      <c r="D12" s="8"/>
      <c r="E12" s="8"/>
      <c r="F12" s="8"/>
      <c r="G12" s="8"/>
      <c r="H12" s="8"/>
      <c r="I12" s="8"/>
    </row>
    <row r="13" spans="2:9" ht="15.75">
      <c r="B13" s="8" t="s">
        <v>8</v>
      </c>
      <c r="C13" s="8"/>
      <c r="D13" s="8"/>
      <c r="E13" s="8"/>
      <c r="F13" s="8"/>
      <c r="G13" s="8"/>
      <c r="H13" s="8"/>
      <c r="I13" s="8"/>
    </row>
    <row r="14" spans="2:9" ht="15.75">
      <c r="B14" s="13" t="s">
        <v>19</v>
      </c>
      <c r="C14" s="8"/>
      <c r="D14" s="8"/>
      <c r="E14" s="8"/>
      <c r="F14" s="8"/>
      <c r="G14" s="8"/>
      <c r="H14" s="8"/>
      <c r="I14" s="8"/>
    </row>
    <row r="15" ht="15.75">
      <c r="A15" s="2" t="s">
        <v>3</v>
      </c>
    </row>
    <row r="27" spans="1:5" ht="15.75" customHeight="1">
      <c r="A27" s="6"/>
      <c r="B27" s="422"/>
      <c r="C27" s="422"/>
      <c r="D27" s="422"/>
      <c r="E27" s="422"/>
    </row>
    <row r="28" spans="1:5" ht="15.75" customHeight="1">
      <c r="A28" s="4"/>
      <c r="B28" s="5"/>
      <c r="C28" s="5"/>
      <c r="D28" s="5"/>
      <c r="E28" s="5"/>
    </row>
    <row r="29" spans="1:5" ht="15.75" customHeight="1">
      <c r="A29" s="4"/>
      <c r="B29" s="421"/>
      <c r="C29" s="421"/>
      <c r="D29" s="421"/>
      <c r="E29" s="421"/>
    </row>
    <row r="30" spans="1:5" ht="15.75" customHeight="1">
      <c r="A30" s="4"/>
      <c r="B30" s="5"/>
      <c r="C30" s="5"/>
      <c r="D30" s="5"/>
      <c r="E30" s="5"/>
    </row>
    <row r="31" spans="1:5" ht="15.75" customHeight="1">
      <c r="A31" s="4"/>
      <c r="B31" s="421"/>
      <c r="C31" s="421"/>
      <c r="D31" s="421"/>
      <c r="E31" s="421"/>
    </row>
    <row r="32" spans="2:5" ht="15.75" customHeight="1">
      <c r="B32" s="421"/>
      <c r="C32" s="421"/>
      <c r="D32" s="421"/>
      <c r="E32" s="421"/>
    </row>
    <row r="33" ht="15.75" customHeight="1"/>
    <row r="34" ht="15.75" customHeight="1"/>
    <row r="35" ht="15.75" customHeight="1"/>
  </sheetData>
  <mergeCells count="3">
    <mergeCell ref="B29:E29"/>
    <mergeCell ref="B27:E27"/>
    <mergeCell ref="B31:E32"/>
  </mergeCells>
  <hyperlinks>
    <hyperlink ref="B14" r:id="rId1" display="Dmitry.Akhmetov@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sheetPr>
    <tabColor indexed="57"/>
  </sheetPr>
  <dimension ref="A1:Z95"/>
  <sheetViews>
    <sheetView workbookViewId="0" topLeftCell="D1">
      <pane ySplit="2" topLeftCell="BM21" activePane="bottomLeft" state="frozen"/>
      <selection pane="topLeft" activeCell="J54" sqref="J54"/>
      <selection pane="bottomLeft" activeCell="V37" sqref="V37"/>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521" t="s">
        <v>111</v>
      </c>
      <c r="B1" s="516" t="s">
        <v>112</v>
      </c>
      <c r="C1" s="516" t="s">
        <v>113</v>
      </c>
      <c r="D1" s="516" t="s">
        <v>114</v>
      </c>
      <c r="E1" s="516" t="s">
        <v>115</v>
      </c>
      <c r="F1" s="516" t="s">
        <v>116</v>
      </c>
      <c r="G1" s="516" t="s">
        <v>117</v>
      </c>
      <c r="H1" s="516" t="s">
        <v>118</v>
      </c>
      <c r="I1" s="516" t="s">
        <v>119</v>
      </c>
      <c r="J1" s="516" t="s">
        <v>120</v>
      </c>
      <c r="K1" s="516" t="s">
        <v>121</v>
      </c>
      <c r="L1" s="516" t="s">
        <v>122</v>
      </c>
      <c r="M1" s="516" t="s">
        <v>109</v>
      </c>
      <c r="N1" s="516" t="s">
        <v>123</v>
      </c>
      <c r="O1" s="556" t="s">
        <v>124</v>
      </c>
      <c r="P1" s="477" t="s">
        <v>98</v>
      </c>
      <c r="Q1" s="479"/>
      <c r="R1" s="431" t="s">
        <v>99</v>
      </c>
      <c r="S1" s="433"/>
      <c r="T1" s="63"/>
      <c r="U1" s="63"/>
      <c r="V1" s="479" t="s">
        <v>100</v>
      </c>
      <c r="W1" s="479"/>
      <c r="X1" s="479"/>
      <c r="Y1" s="64" t="s">
        <v>101</v>
      </c>
      <c r="Z1" s="65"/>
    </row>
    <row r="2" spans="1:26" ht="39" thickBot="1">
      <c r="A2" s="522"/>
      <c r="B2" s="517"/>
      <c r="C2" s="517"/>
      <c r="D2" s="517"/>
      <c r="E2" s="517"/>
      <c r="F2" s="517"/>
      <c r="G2" s="517"/>
      <c r="H2" s="517"/>
      <c r="I2" s="517"/>
      <c r="J2" s="517"/>
      <c r="K2" s="517"/>
      <c r="L2" s="517"/>
      <c r="M2" s="517"/>
      <c r="N2" s="517"/>
      <c r="O2" s="557"/>
      <c r="P2" s="66" t="s">
        <v>125</v>
      </c>
      <c r="Q2" s="67" t="s">
        <v>103</v>
      </c>
      <c r="R2" s="67" t="s">
        <v>126</v>
      </c>
      <c r="S2" s="67" t="s">
        <v>185</v>
      </c>
      <c r="T2" s="87" t="s">
        <v>128</v>
      </c>
      <c r="U2" s="87" t="s">
        <v>129</v>
      </c>
      <c r="V2" s="67" t="s">
        <v>130</v>
      </c>
      <c r="W2" s="67" t="s">
        <v>131</v>
      </c>
      <c r="X2" s="67" t="s">
        <v>132</v>
      </c>
      <c r="Y2" s="70" t="s">
        <v>109</v>
      </c>
      <c r="Z2" s="71" t="s">
        <v>133</v>
      </c>
    </row>
    <row r="3" spans="1:26" ht="12.75">
      <c r="A3">
        <v>0</v>
      </c>
      <c r="B3">
        <v>2</v>
      </c>
      <c r="C3">
        <v>0</v>
      </c>
      <c r="D3"/>
      <c r="E3">
        <v>1633</v>
      </c>
      <c r="F3">
        <v>3252</v>
      </c>
      <c r="G3">
        <v>39024000</v>
      </c>
      <c r="H3">
        <v>1.159155</v>
      </c>
      <c r="I3">
        <v>0</v>
      </c>
      <c r="J3">
        <v>0</v>
      </c>
      <c r="K3">
        <v>0</v>
      </c>
      <c r="L3">
        <v>0</v>
      </c>
      <c r="M3">
        <v>129.707778</v>
      </c>
      <c r="N3">
        <v>30</v>
      </c>
      <c r="O3">
        <v>4.336</v>
      </c>
      <c r="P3" s="112">
        <f>SUM(O3:O22)</f>
        <v>47.48511900000001</v>
      </c>
      <c r="Q3" s="64">
        <f>P3/SUM(N3:N22)</f>
        <v>0.15828373000000004</v>
      </c>
      <c r="R3" s="64">
        <f aca="true" t="shared" si="0" ref="R3:R30">(I3+K3)/F3</f>
        <v>0</v>
      </c>
      <c r="S3" s="64"/>
      <c r="T3" s="55" t="s">
        <v>187</v>
      </c>
      <c r="U3" s="55">
        <v>100</v>
      </c>
      <c r="V3" s="64">
        <f>SUM(O3:O61)</f>
        <v>92.20257600000012</v>
      </c>
      <c r="W3" s="64">
        <f>(SUM(G3:G61)-SUM(J3:J61)-SUM(L3:L61))/9000000</f>
        <v>92.10968177777778</v>
      </c>
      <c r="X3" s="64">
        <f>SUM(O3:O61)</f>
        <v>92.20257600000012</v>
      </c>
      <c r="Y3">
        <v>128.6578</v>
      </c>
      <c r="Z3" s="65">
        <f>W3/Y3</f>
        <v>0.715927691735579</v>
      </c>
    </row>
    <row r="4" spans="1:26" ht="12.75">
      <c r="A4">
        <v>0</v>
      </c>
      <c r="B4">
        <v>3</v>
      </c>
      <c r="C4">
        <v>0</v>
      </c>
      <c r="D4"/>
      <c r="E4">
        <v>1716</v>
      </c>
      <c r="F4">
        <v>3427</v>
      </c>
      <c r="G4">
        <v>41124000</v>
      </c>
      <c r="H4">
        <v>1.130491</v>
      </c>
      <c r="I4">
        <v>0</v>
      </c>
      <c r="J4">
        <v>0</v>
      </c>
      <c r="K4">
        <v>0</v>
      </c>
      <c r="L4">
        <v>0</v>
      </c>
      <c r="M4">
        <v>130</v>
      </c>
      <c r="N4">
        <v>30</v>
      </c>
      <c r="O4">
        <v>4.569333</v>
      </c>
      <c r="P4" s="75"/>
      <c r="Q4" s="55"/>
      <c r="R4" s="55">
        <f t="shared" si="0"/>
        <v>0</v>
      </c>
      <c r="S4" s="55"/>
      <c r="T4" s="55"/>
      <c r="U4" s="55"/>
      <c r="V4" s="55"/>
      <c r="W4" s="55"/>
      <c r="X4" s="55"/>
      <c r="Y4" s="55"/>
      <c r="Z4" s="76"/>
    </row>
    <row r="5" spans="1:26" ht="12.75">
      <c r="A5">
        <v>0</v>
      </c>
      <c r="B5">
        <v>4</v>
      </c>
      <c r="C5">
        <v>0</v>
      </c>
      <c r="D5"/>
      <c r="E5">
        <v>1733</v>
      </c>
      <c r="F5">
        <v>3452</v>
      </c>
      <c r="G5">
        <v>41424000</v>
      </c>
      <c r="H5">
        <v>1.112736</v>
      </c>
      <c r="I5">
        <v>0</v>
      </c>
      <c r="J5">
        <v>0</v>
      </c>
      <c r="K5">
        <v>0</v>
      </c>
      <c r="L5">
        <v>0</v>
      </c>
      <c r="M5">
        <v>129.457901</v>
      </c>
      <c r="N5">
        <v>30</v>
      </c>
      <c r="O5">
        <v>4.602667</v>
      </c>
      <c r="P5" s="75"/>
      <c r="Q5" s="55"/>
      <c r="R5" s="55">
        <f t="shared" si="0"/>
        <v>0</v>
      </c>
      <c r="S5" s="55"/>
      <c r="T5" s="55"/>
      <c r="U5" s="55"/>
      <c r="V5" s="55"/>
      <c r="W5" s="55"/>
      <c r="X5" s="55"/>
      <c r="Y5" s="55"/>
      <c r="Z5" s="76"/>
    </row>
    <row r="6" spans="1:26" ht="12.75">
      <c r="A6">
        <v>0</v>
      </c>
      <c r="B6">
        <v>5</v>
      </c>
      <c r="C6">
        <v>0</v>
      </c>
      <c r="D6"/>
      <c r="E6">
        <v>1962</v>
      </c>
      <c r="F6">
        <v>3905</v>
      </c>
      <c r="G6">
        <v>46860000</v>
      </c>
      <c r="H6">
        <v>1.211807</v>
      </c>
      <c r="I6">
        <v>0</v>
      </c>
      <c r="J6">
        <v>0</v>
      </c>
      <c r="K6">
        <v>0</v>
      </c>
      <c r="L6">
        <v>0</v>
      </c>
      <c r="M6">
        <v>126.373121</v>
      </c>
      <c r="N6">
        <v>30</v>
      </c>
      <c r="O6">
        <v>5.206667</v>
      </c>
      <c r="P6" s="75"/>
      <c r="Q6" s="55"/>
      <c r="R6" s="55">
        <f t="shared" si="0"/>
        <v>0</v>
      </c>
      <c r="S6" s="55"/>
      <c r="T6" s="55"/>
      <c r="U6" s="55"/>
      <c r="V6" s="55"/>
      <c r="W6" s="55"/>
      <c r="X6" s="55"/>
      <c r="Y6" s="55"/>
      <c r="Z6" s="76"/>
    </row>
    <row r="7" spans="1:26" ht="12.75">
      <c r="A7">
        <v>0</v>
      </c>
      <c r="B7">
        <v>6</v>
      </c>
      <c r="C7">
        <v>0</v>
      </c>
      <c r="D7"/>
      <c r="E7">
        <v>1980</v>
      </c>
      <c r="F7">
        <v>3955</v>
      </c>
      <c r="G7">
        <v>47460000</v>
      </c>
      <c r="H7">
        <v>1.132651</v>
      </c>
      <c r="I7">
        <v>0</v>
      </c>
      <c r="J7">
        <v>0</v>
      </c>
      <c r="K7">
        <v>0</v>
      </c>
      <c r="L7">
        <v>0</v>
      </c>
      <c r="M7">
        <v>127.624626</v>
      </c>
      <c r="N7">
        <v>30</v>
      </c>
      <c r="O7">
        <v>5.273333</v>
      </c>
      <c r="P7" s="75"/>
      <c r="Q7" s="55"/>
      <c r="R7" s="55">
        <f t="shared" si="0"/>
        <v>0</v>
      </c>
      <c r="S7" s="56"/>
      <c r="T7" s="56"/>
      <c r="U7" s="56"/>
      <c r="V7" s="55"/>
      <c r="W7" s="55"/>
      <c r="X7" s="55"/>
      <c r="Y7" s="55"/>
      <c r="Z7" s="76"/>
    </row>
    <row r="8" spans="1:26" ht="12.75">
      <c r="A8">
        <v>0</v>
      </c>
      <c r="B8">
        <v>7</v>
      </c>
      <c r="C8">
        <v>0</v>
      </c>
      <c r="D8"/>
      <c r="E8">
        <v>1487</v>
      </c>
      <c r="F8">
        <v>2960</v>
      </c>
      <c r="G8">
        <v>35520000</v>
      </c>
      <c r="H8">
        <v>1.096711</v>
      </c>
      <c r="I8">
        <v>0</v>
      </c>
      <c r="J8">
        <v>0</v>
      </c>
      <c r="K8">
        <v>0</v>
      </c>
      <c r="L8">
        <v>0</v>
      </c>
      <c r="M8">
        <v>129.012862</v>
      </c>
      <c r="N8">
        <v>30</v>
      </c>
      <c r="O8">
        <v>3.946667</v>
      </c>
      <c r="P8" s="75"/>
      <c r="Q8" s="55"/>
      <c r="R8" s="55">
        <f t="shared" si="0"/>
        <v>0</v>
      </c>
      <c r="S8" s="55"/>
      <c r="T8" s="55"/>
      <c r="U8" s="55"/>
      <c r="V8" s="55"/>
      <c r="W8" s="55"/>
      <c r="X8" s="55"/>
      <c r="Y8" s="55"/>
      <c r="Z8" s="76"/>
    </row>
    <row r="9" spans="1:26" ht="12.75">
      <c r="A9">
        <v>0</v>
      </c>
      <c r="B9">
        <v>8</v>
      </c>
      <c r="C9">
        <v>0</v>
      </c>
      <c r="D9"/>
      <c r="E9">
        <v>1850</v>
      </c>
      <c r="F9">
        <v>3686</v>
      </c>
      <c r="G9">
        <v>44232000</v>
      </c>
      <c r="H9">
        <v>1.154212</v>
      </c>
      <c r="I9">
        <v>0</v>
      </c>
      <c r="J9">
        <v>0</v>
      </c>
      <c r="K9">
        <v>0</v>
      </c>
      <c r="L9">
        <v>0</v>
      </c>
      <c r="M9">
        <v>129.646017</v>
      </c>
      <c r="N9">
        <v>30</v>
      </c>
      <c r="O9">
        <v>4.914667</v>
      </c>
      <c r="P9" s="75"/>
      <c r="Q9" s="55"/>
      <c r="R9" s="55">
        <f t="shared" si="0"/>
        <v>0</v>
      </c>
      <c r="S9" s="55"/>
      <c r="T9" s="55"/>
      <c r="U9" s="55"/>
      <c r="V9" s="55"/>
      <c r="W9" s="55"/>
      <c r="X9" s="55"/>
      <c r="Y9" s="55"/>
      <c r="Z9" s="76"/>
    </row>
    <row r="10" spans="1:26" ht="12.75">
      <c r="A10">
        <v>0</v>
      </c>
      <c r="B10">
        <v>9</v>
      </c>
      <c r="C10">
        <v>0</v>
      </c>
      <c r="D10"/>
      <c r="E10">
        <v>1514</v>
      </c>
      <c r="F10">
        <v>3024</v>
      </c>
      <c r="G10">
        <v>36288000</v>
      </c>
      <c r="H10">
        <v>1.221973</v>
      </c>
      <c r="I10">
        <v>0</v>
      </c>
      <c r="J10">
        <v>0</v>
      </c>
      <c r="K10">
        <v>0</v>
      </c>
      <c r="L10">
        <v>0</v>
      </c>
      <c r="M10">
        <v>129.99999</v>
      </c>
      <c r="N10">
        <v>30</v>
      </c>
      <c r="O10">
        <v>4.032</v>
      </c>
      <c r="P10" s="75"/>
      <c r="Q10" s="55"/>
      <c r="R10" s="55">
        <f t="shared" si="0"/>
        <v>0</v>
      </c>
      <c r="S10" s="55"/>
      <c r="T10" s="55"/>
      <c r="U10" s="55"/>
      <c r="V10" s="55"/>
      <c r="W10" s="55"/>
      <c r="X10" s="55"/>
      <c r="Y10" s="55"/>
      <c r="Z10" s="76"/>
    </row>
    <row r="11" spans="1:26" ht="12.75">
      <c r="A11">
        <v>0</v>
      </c>
      <c r="B11">
        <v>10</v>
      </c>
      <c r="C11">
        <v>0</v>
      </c>
      <c r="D11"/>
      <c r="E11">
        <v>1756</v>
      </c>
      <c r="F11">
        <v>3508</v>
      </c>
      <c r="G11">
        <v>42096000</v>
      </c>
      <c r="H11">
        <v>1.160467</v>
      </c>
      <c r="I11">
        <v>0</v>
      </c>
      <c r="J11">
        <v>0</v>
      </c>
      <c r="K11">
        <v>0</v>
      </c>
      <c r="L11">
        <v>0</v>
      </c>
      <c r="M11">
        <v>130.000006</v>
      </c>
      <c r="N11">
        <v>30</v>
      </c>
      <c r="O11">
        <v>4.677333</v>
      </c>
      <c r="P11" s="75"/>
      <c r="Q11" s="55"/>
      <c r="R11" s="55">
        <f t="shared" si="0"/>
        <v>0</v>
      </c>
      <c r="S11" s="55"/>
      <c r="T11" s="55"/>
      <c r="U11" s="55"/>
      <c r="V11" s="55"/>
      <c r="W11" s="55"/>
      <c r="X11" s="55"/>
      <c r="Y11" s="55"/>
      <c r="Z11" s="76"/>
    </row>
    <row r="12" spans="1:26" ht="12.75">
      <c r="A12">
        <v>0</v>
      </c>
      <c r="B12">
        <v>1</v>
      </c>
      <c r="C12">
        <v>0</v>
      </c>
      <c r="D12"/>
      <c r="E12">
        <v>1991</v>
      </c>
      <c r="F12">
        <v>3979</v>
      </c>
      <c r="G12">
        <v>47748000</v>
      </c>
      <c r="H12">
        <v>1.107308</v>
      </c>
      <c r="I12">
        <v>0</v>
      </c>
      <c r="J12">
        <v>0</v>
      </c>
      <c r="K12">
        <v>0</v>
      </c>
      <c r="L12">
        <v>0</v>
      </c>
      <c r="M12">
        <v>123.887173</v>
      </c>
      <c r="N12">
        <v>30</v>
      </c>
      <c r="O12">
        <v>5.305333</v>
      </c>
      <c r="P12" s="75"/>
      <c r="Q12" s="55"/>
      <c r="R12" s="55">
        <f t="shared" si="0"/>
        <v>0</v>
      </c>
      <c r="S12" s="55"/>
      <c r="T12" s="55"/>
      <c r="U12" s="55"/>
      <c r="V12" s="55"/>
      <c r="W12" s="55"/>
      <c r="X12" s="55"/>
      <c r="Y12" s="55"/>
      <c r="Z12" s="76"/>
    </row>
    <row r="13" spans="1:26" ht="12.75">
      <c r="A13">
        <v>1</v>
      </c>
      <c r="B13">
        <v>0</v>
      </c>
      <c r="C13">
        <v>0</v>
      </c>
      <c r="D13"/>
      <c r="E13">
        <v>51</v>
      </c>
      <c r="F13">
        <v>1998</v>
      </c>
      <c r="G13">
        <v>639360</v>
      </c>
      <c r="H13">
        <v>0.380283</v>
      </c>
      <c r="I13">
        <v>0</v>
      </c>
      <c r="J13">
        <v>0</v>
      </c>
      <c r="K13">
        <v>0</v>
      </c>
      <c r="L13">
        <v>0</v>
      </c>
      <c r="M13">
        <v>124.14151</v>
      </c>
      <c r="N13">
        <v>0</v>
      </c>
      <c r="O13">
        <v>0.07104</v>
      </c>
      <c r="P13" s="75"/>
      <c r="Q13" s="55"/>
      <c r="R13" s="55">
        <f t="shared" si="0"/>
        <v>0</v>
      </c>
      <c r="S13" s="55"/>
      <c r="T13" s="55"/>
      <c r="U13" s="55"/>
      <c r="V13" s="55"/>
      <c r="W13" s="55"/>
      <c r="X13" s="55"/>
      <c r="Y13" s="55"/>
      <c r="Z13" s="76"/>
    </row>
    <row r="14" spans="1:26" ht="12.75">
      <c r="A14">
        <v>2</v>
      </c>
      <c r="B14">
        <v>0</v>
      </c>
      <c r="C14">
        <v>0</v>
      </c>
      <c r="D14"/>
      <c r="E14">
        <v>55</v>
      </c>
      <c r="F14">
        <v>1634</v>
      </c>
      <c r="G14">
        <v>522880</v>
      </c>
      <c r="H14">
        <v>0.315652</v>
      </c>
      <c r="I14">
        <v>0</v>
      </c>
      <c r="J14">
        <v>0</v>
      </c>
      <c r="K14">
        <v>0</v>
      </c>
      <c r="L14">
        <v>0</v>
      </c>
      <c r="M14">
        <v>129.728673</v>
      </c>
      <c r="N14">
        <v>0</v>
      </c>
      <c r="O14">
        <v>0.058098</v>
      </c>
      <c r="P14" s="75"/>
      <c r="Q14" s="55"/>
      <c r="R14" s="55">
        <f t="shared" si="0"/>
        <v>0</v>
      </c>
      <c r="S14" s="55"/>
      <c r="T14" s="55"/>
      <c r="U14" s="55"/>
      <c r="V14" s="55"/>
      <c r="W14" s="55"/>
      <c r="X14" s="55"/>
      <c r="Y14" s="55"/>
      <c r="Z14" s="76"/>
    </row>
    <row r="15" spans="1:26" ht="12.75">
      <c r="A15">
        <v>3</v>
      </c>
      <c r="B15">
        <v>0</v>
      </c>
      <c r="C15">
        <v>0</v>
      </c>
      <c r="D15"/>
      <c r="E15">
        <v>48</v>
      </c>
      <c r="F15">
        <v>1698</v>
      </c>
      <c r="G15">
        <v>543360</v>
      </c>
      <c r="H15">
        <v>0.306978</v>
      </c>
      <c r="I15">
        <v>0</v>
      </c>
      <c r="J15">
        <v>0</v>
      </c>
      <c r="K15">
        <v>0</v>
      </c>
      <c r="L15">
        <v>0</v>
      </c>
      <c r="M15">
        <v>129.999993</v>
      </c>
      <c r="N15">
        <v>0</v>
      </c>
      <c r="O15">
        <v>0.060373</v>
      </c>
      <c r="P15" s="75"/>
      <c r="Q15" s="55"/>
      <c r="R15" s="55">
        <f t="shared" si="0"/>
        <v>0</v>
      </c>
      <c r="S15" s="55"/>
      <c r="T15" s="55"/>
      <c r="U15" s="55"/>
      <c r="V15" s="55"/>
      <c r="W15" s="55"/>
      <c r="X15" s="55"/>
      <c r="Y15" s="55"/>
      <c r="Z15" s="76"/>
    </row>
    <row r="16" spans="1:26" ht="12.75">
      <c r="A16">
        <v>4</v>
      </c>
      <c r="B16">
        <v>0</v>
      </c>
      <c r="C16">
        <v>0</v>
      </c>
      <c r="D16"/>
      <c r="E16">
        <v>54</v>
      </c>
      <c r="F16">
        <v>1723</v>
      </c>
      <c r="G16">
        <v>551360</v>
      </c>
      <c r="H16">
        <v>0.336473</v>
      </c>
      <c r="I16">
        <v>0</v>
      </c>
      <c r="J16">
        <v>0</v>
      </c>
      <c r="K16">
        <v>0</v>
      </c>
      <c r="L16">
        <v>0</v>
      </c>
      <c r="M16">
        <v>120.691491</v>
      </c>
      <c r="N16">
        <v>0</v>
      </c>
      <c r="O16">
        <v>0.061262</v>
      </c>
      <c r="P16" s="75"/>
      <c r="Q16" s="55"/>
      <c r="R16" s="55">
        <f t="shared" si="0"/>
        <v>0</v>
      </c>
      <c r="S16" s="55"/>
      <c r="T16" s="55"/>
      <c r="U16" s="55"/>
      <c r="V16" s="55"/>
      <c r="W16" s="55"/>
      <c r="X16" s="55"/>
      <c r="Y16" s="55"/>
      <c r="Z16" s="76"/>
    </row>
    <row r="17" spans="1:26" ht="12.75">
      <c r="A17">
        <v>5</v>
      </c>
      <c r="B17">
        <v>0</v>
      </c>
      <c r="C17">
        <v>0</v>
      </c>
      <c r="D17"/>
      <c r="E17">
        <v>62</v>
      </c>
      <c r="F17">
        <v>1957</v>
      </c>
      <c r="G17">
        <v>626240</v>
      </c>
      <c r="H17">
        <v>0.288478</v>
      </c>
      <c r="I17">
        <v>0</v>
      </c>
      <c r="J17">
        <v>0</v>
      </c>
      <c r="K17">
        <v>0</v>
      </c>
      <c r="L17">
        <v>0</v>
      </c>
      <c r="M17">
        <v>126.227037</v>
      </c>
      <c r="N17">
        <v>0</v>
      </c>
      <c r="O17">
        <v>0.069582</v>
      </c>
      <c r="P17" s="75"/>
      <c r="Q17" s="55"/>
      <c r="R17" s="55">
        <f t="shared" si="0"/>
        <v>0</v>
      </c>
      <c r="S17" s="55"/>
      <c r="T17" s="55"/>
      <c r="U17" s="55"/>
      <c r="V17" s="55"/>
      <c r="W17" s="55"/>
      <c r="X17" s="55"/>
      <c r="Y17" s="55"/>
      <c r="Z17" s="76"/>
    </row>
    <row r="18" spans="1:26" ht="12.75">
      <c r="A18">
        <v>6</v>
      </c>
      <c r="B18">
        <v>0</v>
      </c>
      <c r="C18">
        <v>0</v>
      </c>
      <c r="D18"/>
      <c r="E18">
        <v>53</v>
      </c>
      <c r="F18">
        <v>1970</v>
      </c>
      <c r="G18">
        <v>630400</v>
      </c>
      <c r="H18">
        <v>0.303195</v>
      </c>
      <c r="I18">
        <v>0</v>
      </c>
      <c r="J18">
        <v>0</v>
      </c>
      <c r="K18">
        <v>0</v>
      </c>
      <c r="L18">
        <v>0</v>
      </c>
      <c r="M18">
        <v>120.832456</v>
      </c>
      <c r="N18">
        <v>0</v>
      </c>
      <c r="O18">
        <v>0.070044</v>
      </c>
      <c r="P18" s="75"/>
      <c r="Q18" s="55"/>
      <c r="R18" s="55">
        <f t="shared" si="0"/>
        <v>0</v>
      </c>
      <c r="S18" s="55"/>
      <c r="T18" s="55"/>
      <c r="U18" s="55"/>
      <c r="V18" s="55"/>
      <c r="W18" s="55"/>
      <c r="X18" s="55"/>
      <c r="Y18" s="55"/>
      <c r="Z18" s="76"/>
    </row>
    <row r="19" spans="1:26" ht="12.75">
      <c r="A19">
        <v>7</v>
      </c>
      <c r="B19">
        <v>0</v>
      </c>
      <c r="C19">
        <v>0</v>
      </c>
      <c r="D19"/>
      <c r="E19">
        <v>47</v>
      </c>
      <c r="F19">
        <v>1461</v>
      </c>
      <c r="G19">
        <v>467520</v>
      </c>
      <c r="H19">
        <v>0.34079</v>
      </c>
      <c r="I19">
        <v>0</v>
      </c>
      <c r="J19">
        <v>0</v>
      </c>
      <c r="K19">
        <v>0</v>
      </c>
      <c r="L19">
        <v>0</v>
      </c>
      <c r="M19">
        <v>129.142152</v>
      </c>
      <c r="N19">
        <v>0</v>
      </c>
      <c r="O19">
        <v>0.051947</v>
      </c>
      <c r="P19" s="75"/>
      <c r="Q19" s="55"/>
      <c r="R19" s="55">
        <f t="shared" si="0"/>
        <v>0</v>
      </c>
      <c r="S19" s="55"/>
      <c r="T19" s="55"/>
      <c r="U19" s="55"/>
      <c r="V19" s="55"/>
      <c r="W19" s="55"/>
      <c r="X19" s="55"/>
      <c r="Y19" s="55"/>
      <c r="Z19" s="76"/>
    </row>
    <row r="20" spans="1:26" ht="12.75">
      <c r="A20">
        <v>8</v>
      </c>
      <c r="B20">
        <v>0</v>
      </c>
      <c r="C20">
        <v>0</v>
      </c>
      <c r="D20"/>
      <c r="E20">
        <v>54</v>
      </c>
      <c r="F20">
        <v>1836</v>
      </c>
      <c r="G20">
        <v>587520</v>
      </c>
      <c r="H20">
        <v>0.326573</v>
      </c>
      <c r="I20">
        <v>0</v>
      </c>
      <c r="J20">
        <v>0</v>
      </c>
      <c r="K20">
        <v>0</v>
      </c>
      <c r="L20">
        <v>0</v>
      </c>
      <c r="M20">
        <v>115.609575</v>
      </c>
      <c r="N20">
        <v>0</v>
      </c>
      <c r="O20">
        <v>0.06528</v>
      </c>
      <c r="P20" s="75"/>
      <c r="Q20" s="55"/>
      <c r="R20" s="55">
        <f t="shared" si="0"/>
        <v>0</v>
      </c>
      <c r="S20" s="55"/>
      <c r="T20" s="55"/>
      <c r="U20" s="55"/>
      <c r="V20" s="55"/>
      <c r="W20" s="55"/>
      <c r="X20" s="55"/>
      <c r="Y20" s="55"/>
      <c r="Z20" s="76"/>
    </row>
    <row r="21" spans="1:26" ht="12.75">
      <c r="A21">
        <v>9</v>
      </c>
      <c r="B21">
        <v>0</v>
      </c>
      <c r="C21">
        <v>0</v>
      </c>
      <c r="D21"/>
      <c r="E21">
        <v>44</v>
      </c>
      <c r="F21">
        <v>1476</v>
      </c>
      <c r="G21">
        <v>472320</v>
      </c>
      <c r="H21">
        <v>0.379425</v>
      </c>
      <c r="I21">
        <v>0</v>
      </c>
      <c r="J21">
        <v>0</v>
      </c>
      <c r="K21">
        <v>0</v>
      </c>
      <c r="L21">
        <v>0</v>
      </c>
      <c r="M21">
        <v>129.999999</v>
      </c>
      <c r="N21">
        <v>0</v>
      </c>
      <c r="O21">
        <v>0.05248</v>
      </c>
      <c r="P21" s="75"/>
      <c r="Q21" s="55"/>
      <c r="R21" s="113">
        <f t="shared" si="0"/>
        <v>0</v>
      </c>
      <c r="S21" s="55"/>
      <c r="T21" s="55"/>
      <c r="U21" s="55"/>
      <c r="V21" s="55"/>
      <c r="W21" s="55"/>
      <c r="X21" s="55"/>
      <c r="Y21" s="55"/>
      <c r="Z21" s="76"/>
    </row>
    <row r="22" spans="1:26" ht="12.75">
      <c r="A22">
        <v>10</v>
      </c>
      <c r="B22">
        <v>0</v>
      </c>
      <c r="C22">
        <v>0</v>
      </c>
      <c r="D22"/>
      <c r="E22">
        <v>46</v>
      </c>
      <c r="F22">
        <v>1716</v>
      </c>
      <c r="G22">
        <v>549120</v>
      </c>
      <c r="H22">
        <v>0.391498</v>
      </c>
      <c r="I22">
        <v>0</v>
      </c>
      <c r="J22">
        <v>0</v>
      </c>
      <c r="K22">
        <v>0</v>
      </c>
      <c r="L22">
        <v>0</v>
      </c>
      <c r="M22">
        <v>129.999997</v>
      </c>
      <c r="N22">
        <v>0</v>
      </c>
      <c r="O22">
        <v>0.061013</v>
      </c>
      <c r="P22" s="75"/>
      <c r="Q22" s="55"/>
      <c r="R22" s="114">
        <f t="shared" si="0"/>
        <v>0</v>
      </c>
      <c r="S22" s="55">
        <v>0.0001</v>
      </c>
      <c r="T22" s="55"/>
      <c r="U22" s="55"/>
      <c r="V22" s="55"/>
      <c r="W22" s="55"/>
      <c r="X22" s="55"/>
      <c r="Y22" s="55"/>
      <c r="Z22" s="76"/>
    </row>
    <row r="23" spans="1:26" ht="12.75">
      <c r="A23">
        <v>0</v>
      </c>
      <c r="B23">
        <v>11</v>
      </c>
      <c r="C23"/>
      <c r="D23">
        <v>5</v>
      </c>
      <c r="E23">
        <v>624</v>
      </c>
      <c r="F23">
        <v>4368</v>
      </c>
      <c r="G23">
        <v>17891328</v>
      </c>
      <c r="H23">
        <v>0.137075</v>
      </c>
      <c r="I23">
        <v>0</v>
      </c>
      <c r="J23">
        <v>0</v>
      </c>
      <c r="K23">
        <v>0</v>
      </c>
      <c r="L23">
        <v>0</v>
      </c>
      <c r="M23">
        <v>129.915754</v>
      </c>
      <c r="N23">
        <v>2</v>
      </c>
      <c r="O23">
        <v>1.987925</v>
      </c>
      <c r="P23" s="75"/>
      <c r="Q23" s="55"/>
      <c r="R23" s="114">
        <f t="shared" si="0"/>
        <v>0</v>
      </c>
      <c r="S23" s="55">
        <v>0.0001</v>
      </c>
      <c r="T23" s="55"/>
      <c r="U23" s="55"/>
      <c r="V23" s="55"/>
      <c r="W23" s="55"/>
      <c r="X23" s="55"/>
      <c r="Y23" s="55"/>
      <c r="Z23" s="76"/>
    </row>
    <row r="24" spans="1:26" ht="12.75">
      <c r="A24">
        <v>0</v>
      </c>
      <c r="B24">
        <v>12</v>
      </c>
      <c r="C24"/>
      <c r="D24">
        <v>5</v>
      </c>
      <c r="E24">
        <v>624</v>
      </c>
      <c r="F24">
        <v>4368</v>
      </c>
      <c r="G24">
        <v>17891328</v>
      </c>
      <c r="H24">
        <v>0.12459</v>
      </c>
      <c r="I24">
        <v>0</v>
      </c>
      <c r="J24">
        <v>0</v>
      </c>
      <c r="K24">
        <v>0</v>
      </c>
      <c r="L24">
        <v>0</v>
      </c>
      <c r="M24">
        <v>129.918037</v>
      </c>
      <c r="N24">
        <v>2</v>
      </c>
      <c r="O24">
        <v>1.987925</v>
      </c>
      <c r="P24" s="75"/>
      <c r="Q24" s="55"/>
      <c r="R24" s="114">
        <f t="shared" si="0"/>
        <v>0</v>
      </c>
      <c r="S24" s="55">
        <v>0.0001</v>
      </c>
      <c r="T24" s="55"/>
      <c r="U24" s="55"/>
      <c r="V24" s="55"/>
      <c r="W24" s="55"/>
      <c r="X24" s="55"/>
      <c r="Y24" s="55"/>
      <c r="Z24" s="76"/>
    </row>
    <row r="25" spans="1:26" ht="12.75">
      <c r="A25">
        <v>0</v>
      </c>
      <c r="B25">
        <v>13</v>
      </c>
      <c r="C25"/>
      <c r="D25">
        <v>5</v>
      </c>
      <c r="E25">
        <v>624</v>
      </c>
      <c r="F25">
        <v>4368</v>
      </c>
      <c r="G25">
        <v>17891328</v>
      </c>
      <c r="H25">
        <v>0.134828</v>
      </c>
      <c r="I25">
        <v>0</v>
      </c>
      <c r="J25">
        <v>0</v>
      </c>
      <c r="K25">
        <v>0</v>
      </c>
      <c r="L25">
        <v>0</v>
      </c>
      <c r="M25">
        <v>129.889332</v>
      </c>
      <c r="N25">
        <v>2</v>
      </c>
      <c r="O25">
        <v>1.987925</v>
      </c>
      <c r="P25" s="75"/>
      <c r="Q25" s="55"/>
      <c r="R25" s="114">
        <f t="shared" si="0"/>
        <v>0</v>
      </c>
      <c r="S25" s="55">
        <v>0.0001</v>
      </c>
      <c r="T25" s="55"/>
      <c r="U25" s="55"/>
      <c r="V25" s="55"/>
      <c r="W25" s="55"/>
      <c r="X25" s="55"/>
      <c r="Y25" s="55"/>
      <c r="Z25" s="76"/>
    </row>
    <row r="26" spans="1:26" ht="12.75">
      <c r="A26">
        <v>0</v>
      </c>
      <c r="B26">
        <v>14</v>
      </c>
      <c r="C26"/>
      <c r="D26">
        <v>5</v>
      </c>
      <c r="E26">
        <v>624</v>
      </c>
      <c r="F26">
        <v>4368</v>
      </c>
      <c r="G26">
        <v>17891328</v>
      </c>
      <c r="H26">
        <v>0.122591</v>
      </c>
      <c r="I26">
        <v>0</v>
      </c>
      <c r="J26">
        <v>0</v>
      </c>
      <c r="K26">
        <v>0</v>
      </c>
      <c r="L26">
        <v>0</v>
      </c>
      <c r="M26">
        <v>129.410682</v>
      </c>
      <c r="N26">
        <v>2</v>
      </c>
      <c r="O26">
        <v>1.987925</v>
      </c>
      <c r="P26" s="75"/>
      <c r="Q26" s="55"/>
      <c r="R26" s="114">
        <f t="shared" si="0"/>
        <v>0</v>
      </c>
      <c r="S26" s="55">
        <v>0.0001</v>
      </c>
      <c r="T26" s="55"/>
      <c r="U26" s="55"/>
      <c r="V26" s="55"/>
      <c r="W26" s="55"/>
      <c r="X26" s="55"/>
      <c r="Y26" s="55"/>
      <c r="Z26" s="76"/>
    </row>
    <row r="27" spans="1:26" ht="12.75">
      <c r="A27">
        <v>0</v>
      </c>
      <c r="B27">
        <v>15</v>
      </c>
      <c r="C27"/>
      <c r="D27">
        <v>5</v>
      </c>
      <c r="E27">
        <v>2503</v>
      </c>
      <c r="F27">
        <v>17521</v>
      </c>
      <c r="G27">
        <v>71766016</v>
      </c>
      <c r="H27">
        <v>0.111698</v>
      </c>
      <c r="I27">
        <v>0</v>
      </c>
      <c r="J27">
        <v>0</v>
      </c>
      <c r="K27">
        <v>0</v>
      </c>
      <c r="L27">
        <v>0</v>
      </c>
      <c r="M27">
        <v>129.76421</v>
      </c>
      <c r="N27">
        <v>8</v>
      </c>
      <c r="O27">
        <v>7.974002</v>
      </c>
      <c r="P27" s="75"/>
      <c r="Q27" s="55"/>
      <c r="R27" s="114">
        <f t="shared" si="0"/>
        <v>0</v>
      </c>
      <c r="S27" s="55">
        <v>0.0001</v>
      </c>
      <c r="T27" s="55"/>
      <c r="U27" s="55"/>
      <c r="V27" s="55"/>
      <c r="W27" s="55"/>
      <c r="X27" s="55"/>
      <c r="Y27" s="55"/>
      <c r="Z27" s="76"/>
    </row>
    <row r="28" spans="1:26" ht="12.75">
      <c r="A28">
        <v>0</v>
      </c>
      <c r="B28">
        <v>16</v>
      </c>
      <c r="C28"/>
      <c r="D28">
        <v>5</v>
      </c>
      <c r="E28">
        <v>2501</v>
      </c>
      <c r="F28">
        <v>17507</v>
      </c>
      <c r="G28">
        <v>71708672</v>
      </c>
      <c r="H28">
        <v>0.124237</v>
      </c>
      <c r="I28">
        <v>0</v>
      </c>
      <c r="J28">
        <v>0</v>
      </c>
      <c r="K28">
        <v>0</v>
      </c>
      <c r="L28">
        <v>0</v>
      </c>
      <c r="M28">
        <v>129.770503</v>
      </c>
      <c r="N28">
        <v>8</v>
      </c>
      <c r="O28">
        <v>7.96763</v>
      </c>
      <c r="P28" s="75"/>
      <c r="Q28" s="55"/>
      <c r="R28" s="114">
        <f t="shared" si="0"/>
        <v>0</v>
      </c>
      <c r="S28" s="55">
        <v>0.0001</v>
      </c>
      <c r="T28" s="55"/>
      <c r="U28" s="55"/>
      <c r="V28" s="55"/>
      <c r="W28" s="55"/>
      <c r="X28" s="55"/>
      <c r="Y28" s="55"/>
      <c r="Z28" s="76"/>
    </row>
    <row r="29" spans="1:26" ht="12.75">
      <c r="A29">
        <v>0</v>
      </c>
      <c r="B29">
        <v>17</v>
      </c>
      <c r="C29"/>
      <c r="D29">
        <v>5</v>
      </c>
      <c r="E29">
        <v>2503</v>
      </c>
      <c r="F29">
        <v>17521</v>
      </c>
      <c r="G29">
        <v>71766016</v>
      </c>
      <c r="H29">
        <v>0.116281</v>
      </c>
      <c r="I29">
        <v>0</v>
      </c>
      <c r="J29">
        <v>0</v>
      </c>
      <c r="K29">
        <v>0</v>
      </c>
      <c r="L29">
        <v>0</v>
      </c>
      <c r="M29">
        <v>129.770243</v>
      </c>
      <c r="N29">
        <v>8</v>
      </c>
      <c r="O29">
        <v>7.974002</v>
      </c>
      <c r="P29" s="75"/>
      <c r="Q29" s="55"/>
      <c r="R29" s="114">
        <f t="shared" si="0"/>
        <v>0</v>
      </c>
      <c r="S29" s="55">
        <v>0.0001</v>
      </c>
      <c r="T29" s="55"/>
      <c r="U29" s="55"/>
      <c r="V29" s="55"/>
      <c r="W29" s="55"/>
      <c r="X29" s="55"/>
      <c r="Y29" s="55"/>
      <c r="Z29" s="76"/>
    </row>
    <row r="30" spans="1:26" ht="12.75">
      <c r="A30">
        <v>0</v>
      </c>
      <c r="B30">
        <v>18</v>
      </c>
      <c r="C30"/>
      <c r="D30">
        <v>5</v>
      </c>
      <c r="E30">
        <v>1872</v>
      </c>
      <c r="F30">
        <v>3744</v>
      </c>
      <c r="G30">
        <v>44928000</v>
      </c>
      <c r="H30">
        <v>0.124775</v>
      </c>
      <c r="I30">
        <v>0</v>
      </c>
      <c r="J30">
        <v>0</v>
      </c>
      <c r="K30">
        <v>0</v>
      </c>
      <c r="L30">
        <v>0</v>
      </c>
      <c r="M30">
        <v>128.766976</v>
      </c>
      <c r="N30">
        <v>5</v>
      </c>
      <c r="O30">
        <v>4.992</v>
      </c>
      <c r="P30" s="75"/>
      <c r="Q30" s="55"/>
      <c r="R30" s="114">
        <f t="shared" si="0"/>
        <v>0</v>
      </c>
      <c r="S30" s="55">
        <v>0.0001</v>
      </c>
      <c r="T30" s="55"/>
      <c r="U30" s="55"/>
      <c r="V30" s="55"/>
      <c r="W30" s="55"/>
      <c r="X30" s="55"/>
      <c r="Y30" s="55"/>
      <c r="Z30" s="76"/>
    </row>
    <row r="31" spans="1:26" ht="12.75">
      <c r="A31">
        <v>0</v>
      </c>
      <c r="B31">
        <v>24</v>
      </c>
      <c r="C31"/>
      <c r="D31">
        <v>7</v>
      </c>
      <c r="E31">
        <v>899</v>
      </c>
      <c r="F31">
        <v>899</v>
      </c>
      <c r="G31">
        <v>863040</v>
      </c>
      <c r="H31">
        <v>0.043845</v>
      </c>
      <c r="I31">
        <v>22</v>
      </c>
      <c r="J31">
        <v>21120</v>
      </c>
      <c r="K31">
        <v>0</v>
      </c>
      <c r="L31">
        <v>0</v>
      </c>
      <c r="M31">
        <v>126.732405</v>
      </c>
      <c r="N31">
        <v>0.096</v>
      </c>
      <c r="O31">
        <v>0.095893</v>
      </c>
      <c r="P31" s="75"/>
      <c r="Q31" s="55"/>
      <c r="R31" s="99">
        <f aca="true" t="shared" si="1" ref="R31:R61">(I31+K31)*100/F31</f>
        <v>2.447163515016685</v>
      </c>
      <c r="S31" s="101">
        <v>0.05</v>
      </c>
      <c r="T31" s="101"/>
      <c r="U31" s="101"/>
      <c r="V31" s="55"/>
      <c r="W31" s="55"/>
      <c r="X31" s="55"/>
      <c r="Y31" s="55"/>
      <c r="Z31" s="76"/>
    </row>
    <row r="32" spans="1:26" ht="12.75">
      <c r="A32">
        <v>0</v>
      </c>
      <c r="B32">
        <v>25</v>
      </c>
      <c r="C32"/>
      <c r="D32">
        <v>7</v>
      </c>
      <c r="E32">
        <v>899</v>
      </c>
      <c r="F32">
        <v>899</v>
      </c>
      <c r="G32">
        <v>863040</v>
      </c>
      <c r="H32">
        <v>0.04798</v>
      </c>
      <c r="I32">
        <v>36</v>
      </c>
      <c r="J32">
        <v>34560</v>
      </c>
      <c r="K32">
        <v>0</v>
      </c>
      <c r="L32">
        <v>0</v>
      </c>
      <c r="M32">
        <v>128.555981</v>
      </c>
      <c r="N32">
        <v>0.096</v>
      </c>
      <c r="O32">
        <v>0.095893</v>
      </c>
      <c r="P32" s="75"/>
      <c r="Q32" s="55"/>
      <c r="R32" s="99">
        <f t="shared" si="1"/>
        <v>4.004449388209121</v>
      </c>
      <c r="S32" s="101">
        <v>0.05</v>
      </c>
      <c r="T32" s="101"/>
      <c r="U32" s="101"/>
      <c r="V32" s="55"/>
      <c r="W32" s="55"/>
      <c r="X32" s="55"/>
      <c r="Y32" s="55"/>
      <c r="Z32" s="76"/>
    </row>
    <row r="33" spans="1:26" ht="12.75">
      <c r="A33">
        <v>0</v>
      </c>
      <c r="B33">
        <v>26</v>
      </c>
      <c r="C33"/>
      <c r="D33">
        <v>7</v>
      </c>
      <c r="E33">
        <v>899</v>
      </c>
      <c r="F33">
        <v>899</v>
      </c>
      <c r="G33">
        <v>863040</v>
      </c>
      <c r="H33">
        <v>0.044667</v>
      </c>
      <c r="I33">
        <v>24</v>
      </c>
      <c r="J33">
        <v>23040</v>
      </c>
      <c r="K33">
        <v>0</v>
      </c>
      <c r="L33">
        <v>0</v>
      </c>
      <c r="M33">
        <v>129.269636</v>
      </c>
      <c r="N33">
        <v>0.096</v>
      </c>
      <c r="O33">
        <v>0.095893</v>
      </c>
      <c r="P33" s="75"/>
      <c r="Q33" s="55"/>
      <c r="R33" s="99">
        <f t="shared" si="1"/>
        <v>2.6696329254727473</v>
      </c>
      <c r="S33" s="101">
        <v>0.05</v>
      </c>
      <c r="T33" s="101"/>
      <c r="U33" s="101"/>
      <c r="V33" s="55"/>
      <c r="W33" s="55"/>
      <c r="X33" s="55"/>
      <c r="Y33" s="55"/>
      <c r="Z33" s="76"/>
    </row>
    <row r="34" spans="1:26" ht="12.75">
      <c r="A34">
        <v>0</v>
      </c>
      <c r="B34">
        <v>27</v>
      </c>
      <c r="C34"/>
      <c r="D34">
        <v>7</v>
      </c>
      <c r="E34">
        <v>899</v>
      </c>
      <c r="F34">
        <v>899</v>
      </c>
      <c r="G34">
        <v>863040</v>
      </c>
      <c r="H34">
        <v>0.046812</v>
      </c>
      <c r="I34">
        <v>32</v>
      </c>
      <c r="J34">
        <v>30720</v>
      </c>
      <c r="K34">
        <v>0</v>
      </c>
      <c r="L34">
        <v>0</v>
      </c>
      <c r="M34">
        <v>129.973562</v>
      </c>
      <c r="N34">
        <v>0.096</v>
      </c>
      <c r="O34">
        <v>0.095893</v>
      </c>
      <c r="P34" s="75"/>
      <c r="Q34" s="55"/>
      <c r="R34" s="99">
        <f t="shared" si="1"/>
        <v>3.5595105672969964</v>
      </c>
      <c r="S34" s="101">
        <v>0.05</v>
      </c>
      <c r="T34" s="101"/>
      <c r="U34" s="101"/>
      <c r="V34" s="55"/>
      <c r="W34" s="55"/>
      <c r="X34" s="55"/>
      <c r="Y34" s="55"/>
      <c r="Z34" s="76"/>
    </row>
    <row r="35" spans="1:26" ht="12.75">
      <c r="A35">
        <v>0</v>
      </c>
      <c r="B35">
        <v>28</v>
      </c>
      <c r="C35"/>
      <c r="D35">
        <v>7</v>
      </c>
      <c r="E35">
        <v>899</v>
      </c>
      <c r="F35">
        <v>899</v>
      </c>
      <c r="G35">
        <v>863040</v>
      </c>
      <c r="H35">
        <v>0.045789</v>
      </c>
      <c r="I35">
        <v>23</v>
      </c>
      <c r="J35">
        <v>22080</v>
      </c>
      <c r="K35">
        <v>0</v>
      </c>
      <c r="L35">
        <v>0</v>
      </c>
      <c r="M35">
        <v>129.999993</v>
      </c>
      <c r="N35">
        <v>0.096</v>
      </c>
      <c r="O35">
        <v>0.095893</v>
      </c>
      <c r="P35" s="75"/>
      <c r="Q35" s="55"/>
      <c r="R35" s="99">
        <f t="shared" si="1"/>
        <v>2.558398220244716</v>
      </c>
      <c r="S35" s="101">
        <v>0.05</v>
      </c>
      <c r="T35" s="101"/>
      <c r="U35" s="101"/>
      <c r="V35" s="55"/>
      <c r="W35" s="55"/>
      <c r="X35" s="55"/>
      <c r="Y35" s="55"/>
      <c r="Z35" s="76"/>
    </row>
    <row r="36" spans="1:26" ht="12.75">
      <c r="A36">
        <v>0</v>
      </c>
      <c r="B36">
        <v>29</v>
      </c>
      <c r="C36"/>
      <c r="D36">
        <v>7</v>
      </c>
      <c r="E36">
        <v>899</v>
      </c>
      <c r="F36">
        <v>899</v>
      </c>
      <c r="G36">
        <v>863040</v>
      </c>
      <c r="H36">
        <v>0.040626</v>
      </c>
      <c r="I36">
        <v>25</v>
      </c>
      <c r="J36">
        <v>24000</v>
      </c>
      <c r="K36">
        <v>0</v>
      </c>
      <c r="L36">
        <v>0</v>
      </c>
      <c r="M36">
        <v>128.828274</v>
      </c>
      <c r="N36">
        <v>0.096</v>
      </c>
      <c r="O36">
        <v>0.095893</v>
      </c>
      <c r="P36" s="75"/>
      <c r="Q36" s="55"/>
      <c r="R36" s="99">
        <f t="shared" si="1"/>
        <v>2.7808676307007785</v>
      </c>
      <c r="S36" s="101">
        <v>0.05</v>
      </c>
      <c r="T36" s="101"/>
      <c r="U36" s="101"/>
      <c r="V36" s="55"/>
      <c r="W36" s="55"/>
      <c r="X36" s="55"/>
      <c r="Y36" s="55"/>
      <c r="Z36" s="76"/>
    </row>
    <row r="37" spans="1:26" ht="12.75">
      <c r="A37">
        <v>0</v>
      </c>
      <c r="B37">
        <v>30</v>
      </c>
      <c r="C37"/>
      <c r="D37">
        <v>7</v>
      </c>
      <c r="E37">
        <v>899</v>
      </c>
      <c r="F37">
        <v>899</v>
      </c>
      <c r="G37">
        <v>863040</v>
      </c>
      <c r="H37">
        <v>0.05913</v>
      </c>
      <c r="I37">
        <v>39</v>
      </c>
      <c r="J37">
        <v>37440</v>
      </c>
      <c r="K37">
        <v>0</v>
      </c>
      <c r="L37">
        <v>0</v>
      </c>
      <c r="M37">
        <v>130.000003</v>
      </c>
      <c r="N37">
        <v>0.096</v>
      </c>
      <c r="O37">
        <v>0.095893</v>
      </c>
      <c r="P37" s="75"/>
      <c r="Q37" s="55"/>
      <c r="R37" s="99">
        <f t="shared" si="1"/>
        <v>4.338153503893214</v>
      </c>
      <c r="S37" s="101">
        <v>0.05</v>
      </c>
      <c r="T37" s="101"/>
      <c r="U37" s="101"/>
      <c r="V37" s="55"/>
      <c r="W37" s="55"/>
      <c r="X37" s="55"/>
      <c r="Y37" s="55"/>
      <c r="Z37" s="76"/>
    </row>
    <row r="38" spans="1:26" ht="12.75">
      <c r="A38">
        <v>0</v>
      </c>
      <c r="B38">
        <v>31</v>
      </c>
      <c r="C38"/>
      <c r="D38">
        <v>7</v>
      </c>
      <c r="E38">
        <v>899</v>
      </c>
      <c r="F38">
        <v>899</v>
      </c>
      <c r="G38">
        <v>863040</v>
      </c>
      <c r="H38">
        <v>0.044843</v>
      </c>
      <c r="I38">
        <v>21</v>
      </c>
      <c r="J38">
        <v>20160</v>
      </c>
      <c r="K38">
        <v>0</v>
      </c>
      <c r="L38">
        <v>0</v>
      </c>
      <c r="M38">
        <v>126.8032</v>
      </c>
      <c r="N38">
        <v>0.096</v>
      </c>
      <c r="O38">
        <v>0.095893</v>
      </c>
      <c r="P38" s="75"/>
      <c r="Q38" s="55"/>
      <c r="R38" s="99">
        <f t="shared" si="1"/>
        <v>2.335928809788654</v>
      </c>
      <c r="S38" s="101">
        <v>0.05</v>
      </c>
      <c r="T38" s="101"/>
      <c r="U38" s="101"/>
      <c r="V38" s="55"/>
      <c r="W38" s="55"/>
      <c r="X38" s="55"/>
      <c r="Y38" s="55"/>
      <c r="Z38" s="76"/>
    </row>
    <row r="39" spans="1:26" ht="12.75">
      <c r="A39">
        <v>0</v>
      </c>
      <c r="B39">
        <v>32</v>
      </c>
      <c r="C39"/>
      <c r="D39">
        <v>7</v>
      </c>
      <c r="E39">
        <v>899</v>
      </c>
      <c r="F39">
        <v>899</v>
      </c>
      <c r="G39">
        <v>863040</v>
      </c>
      <c r="H39">
        <v>0.068686</v>
      </c>
      <c r="I39">
        <v>32</v>
      </c>
      <c r="J39">
        <v>30720</v>
      </c>
      <c r="K39">
        <v>0</v>
      </c>
      <c r="L39">
        <v>0</v>
      </c>
      <c r="M39">
        <v>130.000001</v>
      </c>
      <c r="N39">
        <v>0.096</v>
      </c>
      <c r="O39">
        <v>0.095893</v>
      </c>
      <c r="P39" s="75"/>
      <c r="Q39" s="55"/>
      <c r="R39" s="99">
        <f t="shared" si="1"/>
        <v>3.5595105672969964</v>
      </c>
      <c r="S39" s="101">
        <v>0.05</v>
      </c>
      <c r="T39" s="101"/>
      <c r="U39" s="101"/>
      <c r="V39" s="55"/>
      <c r="W39" s="55"/>
      <c r="X39" s="55"/>
      <c r="Y39" s="55"/>
      <c r="Z39" s="76"/>
    </row>
    <row r="40" spans="1:26" ht="12.75">
      <c r="A40">
        <v>0</v>
      </c>
      <c r="B40">
        <v>33</v>
      </c>
      <c r="C40"/>
      <c r="D40">
        <v>7</v>
      </c>
      <c r="E40">
        <v>899</v>
      </c>
      <c r="F40">
        <v>899</v>
      </c>
      <c r="G40">
        <v>863040</v>
      </c>
      <c r="H40">
        <v>0.057799</v>
      </c>
      <c r="I40">
        <v>40</v>
      </c>
      <c r="J40">
        <v>38400</v>
      </c>
      <c r="K40">
        <v>0</v>
      </c>
      <c r="L40">
        <v>0</v>
      </c>
      <c r="M40">
        <v>130.000005</v>
      </c>
      <c r="N40">
        <v>0.096</v>
      </c>
      <c r="O40">
        <v>0.095893</v>
      </c>
      <c r="P40" s="75"/>
      <c r="Q40" s="55"/>
      <c r="R40" s="99">
        <f t="shared" si="1"/>
        <v>4.4493882091212456</v>
      </c>
      <c r="S40" s="101">
        <v>0.05</v>
      </c>
      <c r="T40" s="101"/>
      <c r="U40" s="101"/>
      <c r="V40" s="55"/>
      <c r="W40" s="55"/>
      <c r="X40" s="55"/>
      <c r="Y40" s="55"/>
      <c r="Z40" s="76"/>
    </row>
    <row r="41" spans="1:26" ht="12.75">
      <c r="A41">
        <v>0</v>
      </c>
      <c r="B41">
        <v>34</v>
      </c>
      <c r="C41"/>
      <c r="D41">
        <v>7</v>
      </c>
      <c r="E41">
        <v>899</v>
      </c>
      <c r="F41">
        <v>899</v>
      </c>
      <c r="G41">
        <v>863040</v>
      </c>
      <c r="H41">
        <v>0.045768</v>
      </c>
      <c r="I41">
        <v>23</v>
      </c>
      <c r="J41">
        <v>22080</v>
      </c>
      <c r="K41">
        <v>0</v>
      </c>
      <c r="L41">
        <v>0</v>
      </c>
      <c r="M41">
        <v>109.312158</v>
      </c>
      <c r="N41">
        <v>0.096</v>
      </c>
      <c r="O41">
        <v>0.095893</v>
      </c>
      <c r="P41" s="75"/>
      <c r="Q41" s="55"/>
      <c r="R41" s="99">
        <f t="shared" si="1"/>
        <v>2.558398220244716</v>
      </c>
      <c r="S41" s="101">
        <v>0.05</v>
      </c>
      <c r="T41" s="101"/>
      <c r="U41" s="101"/>
      <c r="V41" s="55"/>
      <c r="W41" s="55"/>
      <c r="X41" s="55"/>
      <c r="Y41" s="55"/>
      <c r="Z41" s="76"/>
    </row>
    <row r="42" spans="1:26" ht="12.75">
      <c r="A42">
        <v>20</v>
      </c>
      <c r="B42">
        <v>0</v>
      </c>
      <c r="C42"/>
      <c r="D42">
        <v>7</v>
      </c>
      <c r="E42">
        <v>899</v>
      </c>
      <c r="F42">
        <v>899</v>
      </c>
      <c r="G42">
        <v>863040</v>
      </c>
      <c r="H42">
        <v>0.046173</v>
      </c>
      <c r="I42">
        <v>25</v>
      </c>
      <c r="J42">
        <v>24000</v>
      </c>
      <c r="K42">
        <v>0</v>
      </c>
      <c r="L42">
        <v>0</v>
      </c>
      <c r="M42">
        <v>124.228315</v>
      </c>
      <c r="N42">
        <v>0.096</v>
      </c>
      <c r="O42">
        <v>0.095893</v>
      </c>
      <c r="P42" s="75"/>
      <c r="Q42" s="55"/>
      <c r="R42" s="99">
        <f t="shared" si="1"/>
        <v>2.7808676307007785</v>
      </c>
      <c r="S42" s="101">
        <v>0.05</v>
      </c>
      <c r="T42" s="101"/>
      <c r="U42" s="101"/>
      <c r="V42" s="55"/>
      <c r="W42" s="55"/>
      <c r="X42" s="55"/>
      <c r="Y42" s="55"/>
      <c r="Z42" s="76"/>
    </row>
    <row r="43" spans="1:26" ht="12.75">
      <c r="A43">
        <v>21</v>
      </c>
      <c r="B43">
        <v>0</v>
      </c>
      <c r="C43"/>
      <c r="D43">
        <v>7</v>
      </c>
      <c r="E43">
        <v>899</v>
      </c>
      <c r="F43">
        <v>899</v>
      </c>
      <c r="G43">
        <v>863040</v>
      </c>
      <c r="H43">
        <v>0.042905</v>
      </c>
      <c r="I43">
        <v>26</v>
      </c>
      <c r="J43">
        <v>24960</v>
      </c>
      <c r="K43">
        <v>0</v>
      </c>
      <c r="L43">
        <v>0</v>
      </c>
      <c r="M43">
        <v>129.518239</v>
      </c>
      <c r="N43">
        <v>0.096</v>
      </c>
      <c r="O43">
        <v>0.095893</v>
      </c>
      <c r="P43" s="75"/>
      <c r="Q43" s="55"/>
      <c r="R43" s="99">
        <f t="shared" si="1"/>
        <v>2.8921023359288096</v>
      </c>
      <c r="S43" s="101">
        <v>0.05</v>
      </c>
      <c r="T43" s="101"/>
      <c r="U43" s="101"/>
      <c r="V43" s="55"/>
      <c r="W43" s="55"/>
      <c r="X43" s="55"/>
      <c r="Y43" s="55"/>
      <c r="Z43" s="76"/>
    </row>
    <row r="44" spans="1:26" ht="12.75">
      <c r="A44">
        <v>22</v>
      </c>
      <c r="B44">
        <v>0</v>
      </c>
      <c r="C44"/>
      <c r="D44">
        <v>7</v>
      </c>
      <c r="E44">
        <v>899</v>
      </c>
      <c r="F44">
        <v>899</v>
      </c>
      <c r="G44">
        <v>863040</v>
      </c>
      <c r="H44">
        <v>0.050919</v>
      </c>
      <c r="I44">
        <v>28</v>
      </c>
      <c r="J44">
        <v>26880</v>
      </c>
      <c r="K44">
        <v>0</v>
      </c>
      <c r="L44">
        <v>0</v>
      </c>
      <c r="M44">
        <v>130.000001</v>
      </c>
      <c r="N44">
        <v>0.096</v>
      </c>
      <c r="O44">
        <v>0.095893</v>
      </c>
      <c r="P44" s="75"/>
      <c r="Q44" s="55"/>
      <c r="R44" s="99">
        <f t="shared" si="1"/>
        <v>3.114571746384872</v>
      </c>
      <c r="S44" s="101">
        <v>0.05</v>
      </c>
      <c r="T44" s="101"/>
      <c r="U44" s="101"/>
      <c r="V44" s="55"/>
      <c r="W44" s="55"/>
      <c r="X44" s="55"/>
      <c r="Y44" s="55"/>
      <c r="Z44" s="76"/>
    </row>
    <row r="45" spans="1:26" ht="12.75">
      <c r="A45">
        <v>23</v>
      </c>
      <c r="B45">
        <v>0</v>
      </c>
      <c r="C45"/>
      <c r="D45">
        <v>7</v>
      </c>
      <c r="E45">
        <v>899</v>
      </c>
      <c r="F45">
        <v>899</v>
      </c>
      <c r="G45">
        <v>863040</v>
      </c>
      <c r="H45">
        <v>0.04996</v>
      </c>
      <c r="I45">
        <v>37</v>
      </c>
      <c r="J45">
        <v>35520</v>
      </c>
      <c r="K45">
        <v>0</v>
      </c>
      <c r="L45">
        <v>0</v>
      </c>
      <c r="M45">
        <v>127.19729</v>
      </c>
      <c r="N45">
        <v>0.096</v>
      </c>
      <c r="O45">
        <v>0.095893</v>
      </c>
      <c r="P45" s="75"/>
      <c r="Q45" s="55"/>
      <c r="R45" s="99">
        <f t="shared" si="1"/>
        <v>4.115684093437152</v>
      </c>
      <c r="S45" s="101">
        <v>0.05</v>
      </c>
      <c r="T45" s="101"/>
      <c r="U45" s="101"/>
      <c r="V45" s="55"/>
      <c r="W45" s="55"/>
      <c r="X45" s="55"/>
      <c r="Y45" s="55"/>
      <c r="Z45" s="76"/>
    </row>
    <row r="46" spans="1:26" ht="12.75">
      <c r="A46">
        <v>24</v>
      </c>
      <c r="B46">
        <v>0</v>
      </c>
      <c r="C46"/>
      <c r="D46">
        <v>7</v>
      </c>
      <c r="E46">
        <v>899</v>
      </c>
      <c r="F46">
        <v>899</v>
      </c>
      <c r="G46">
        <v>863040</v>
      </c>
      <c r="H46">
        <v>0.043954</v>
      </c>
      <c r="I46">
        <v>23</v>
      </c>
      <c r="J46">
        <v>22080</v>
      </c>
      <c r="K46">
        <v>0</v>
      </c>
      <c r="L46">
        <v>0</v>
      </c>
      <c r="M46">
        <v>126.748353</v>
      </c>
      <c r="N46">
        <v>0.096</v>
      </c>
      <c r="O46">
        <v>0.095893</v>
      </c>
      <c r="P46" s="75"/>
      <c r="Q46" s="55"/>
      <c r="R46" s="99">
        <f t="shared" si="1"/>
        <v>2.558398220244716</v>
      </c>
      <c r="S46" s="101">
        <v>0.05</v>
      </c>
      <c r="T46" s="101"/>
      <c r="U46" s="101"/>
      <c r="V46" s="55"/>
      <c r="W46" s="55"/>
      <c r="X46" s="55"/>
      <c r="Y46" s="55"/>
      <c r="Z46" s="76"/>
    </row>
    <row r="47" spans="1:26" ht="12.75">
      <c r="A47">
        <v>25</v>
      </c>
      <c r="B47">
        <v>0</v>
      </c>
      <c r="C47"/>
      <c r="D47">
        <v>7</v>
      </c>
      <c r="E47">
        <v>899</v>
      </c>
      <c r="F47">
        <v>899</v>
      </c>
      <c r="G47">
        <v>863040</v>
      </c>
      <c r="H47">
        <v>0.047923</v>
      </c>
      <c r="I47">
        <v>37</v>
      </c>
      <c r="J47">
        <v>35520</v>
      </c>
      <c r="K47">
        <v>0</v>
      </c>
      <c r="L47">
        <v>0</v>
      </c>
      <c r="M47">
        <v>128.529613</v>
      </c>
      <c r="N47">
        <v>0.096</v>
      </c>
      <c r="O47">
        <v>0.095893</v>
      </c>
      <c r="P47" s="75"/>
      <c r="Q47" s="55"/>
      <c r="R47" s="99">
        <f t="shared" si="1"/>
        <v>4.115684093437152</v>
      </c>
      <c r="S47" s="101">
        <v>0.05</v>
      </c>
      <c r="T47" s="101"/>
      <c r="U47" s="101"/>
      <c r="V47" s="55"/>
      <c r="W47" s="55"/>
      <c r="X47" s="55"/>
      <c r="Y47" s="55"/>
      <c r="Z47" s="76"/>
    </row>
    <row r="48" spans="1:26" ht="12.75">
      <c r="A48">
        <v>26</v>
      </c>
      <c r="B48">
        <v>0</v>
      </c>
      <c r="C48"/>
      <c r="D48">
        <v>7</v>
      </c>
      <c r="E48">
        <v>899</v>
      </c>
      <c r="F48">
        <v>899</v>
      </c>
      <c r="G48">
        <v>863040</v>
      </c>
      <c r="H48">
        <v>0.044598</v>
      </c>
      <c r="I48">
        <v>24</v>
      </c>
      <c r="J48">
        <v>23040</v>
      </c>
      <c r="K48">
        <v>0</v>
      </c>
      <c r="L48">
        <v>0</v>
      </c>
      <c r="M48">
        <v>129.257304</v>
      </c>
      <c r="N48">
        <v>0.096</v>
      </c>
      <c r="O48">
        <v>0.095893</v>
      </c>
      <c r="P48" s="75"/>
      <c r="Q48" s="55"/>
      <c r="R48" s="99">
        <f t="shared" si="1"/>
        <v>2.6696329254727473</v>
      </c>
      <c r="S48" s="101">
        <v>0.05</v>
      </c>
      <c r="T48" s="101"/>
      <c r="U48" s="101"/>
      <c r="V48" s="55"/>
      <c r="W48" s="55"/>
      <c r="X48" s="55"/>
      <c r="Y48" s="55"/>
      <c r="Z48" s="76"/>
    </row>
    <row r="49" spans="1:26" ht="12.75">
      <c r="A49">
        <v>27</v>
      </c>
      <c r="B49">
        <v>0</v>
      </c>
      <c r="C49"/>
      <c r="D49">
        <v>7</v>
      </c>
      <c r="E49">
        <v>899</v>
      </c>
      <c r="F49">
        <v>899</v>
      </c>
      <c r="G49">
        <v>863040</v>
      </c>
      <c r="H49">
        <v>0.047371</v>
      </c>
      <c r="I49">
        <v>33</v>
      </c>
      <c r="J49">
        <v>31680</v>
      </c>
      <c r="K49">
        <v>0</v>
      </c>
      <c r="L49">
        <v>0</v>
      </c>
      <c r="M49">
        <v>129.973702</v>
      </c>
      <c r="N49">
        <v>0.096</v>
      </c>
      <c r="O49">
        <v>0.095893</v>
      </c>
      <c r="P49" s="75"/>
      <c r="Q49" s="55"/>
      <c r="R49" s="99">
        <f t="shared" si="1"/>
        <v>3.670745272525028</v>
      </c>
      <c r="S49" s="101">
        <v>0.05</v>
      </c>
      <c r="T49" s="101"/>
      <c r="U49" s="101"/>
      <c r="V49" s="55"/>
      <c r="W49" s="55"/>
      <c r="X49" s="55"/>
      <c r="Y49" s="55"/>
      <c r="Z49" s="76"/>
    </row>
    <row r="50" spans="1:26" ht="12.75">
      <c r="A50">
        <v>28</v>
      </c>
      <c r="B50">
        <v>0</v>
      </c>
      <c r="C50"/>
      <c r="D50">
        <v>7</v>
      </c>
      <c r="E50">
        <v>899</v>
      </c>
      <c r="F50">
        <v>899</v>
      </c>
      <c r="G50">
        <v>863040</v>
      </c>
      <c r="H50">
        <v>0.04573</v>
      </c>
      <c r="I50">
        <v>23</v>
      </c>
      <c r="J50">
        <v>22080</v>
      </c>
      <c r="K50">
        <v>0</v>
      </c>
      <c r="L50">
        <v>0</v>
      </c>
      <c r="M50">
        <v>129.999995</v>
      </c>
      <c r="N50">
        <v>0.096</v>
      </c>
      <c r="O50">
        <v>0.095893</v>
      </c>
      <c r="P50" s="75"/>
      <c r="Q50" s="55"/>
      <c r="R50" s="99">
        <f t="shared" si="1"/>
        <v>2.558398220244716</v>
      </c>
      <c r="S50" s="101">
        <v>0.05</v>
      </c>
      <c r="T50" s="101"/>
      <c r="U50" s="101"/>
      <c r="V50" s="55"/>
      <c r="W50" s="55"/>
      <c r="X50" s="55"/>
      <c r="Y50" s="55"/>
      <c r="Z50" s="76"/>
    </row>
    <row r="51" spans="1:26" ht="12.75">
      <c r="A51">
        <v>29</v>
      </c>
      <c r="B51">
        <v>0</v>
      </c>
      <c r="C51"/>
      <c r="D51">
        <v>7</v>
      </c>
      <c r="E51">
        <v>899</v>
      </c>
      <c r="F51">
        <v>899</v>
      </c>
      <c r="G51">
        <v>863040</v>
      </c>
      <c r="H51">
        <v>0.04104</v>
      </c>
      <c r="I51">
        <v>26</v>
      </c>
      <c r="J51">
        <v>24960</v>
      </c>
      <c r="K51">
        <v>0</v>
      </c>
      <c r="L51">
        <v>0</v>
      </c>
      <c r="M51">
        <v>128.840697</v>
      </c>
      <c r="N51">
        <v>0.096</v>
      </c>
      <c r="O51">
        <v>0.095893</v>
      </c>
      <c r="P51" s="75"/>
      <c r="Q51" s="55"/>
      <c r="R51" s="99">
        <f t="shared" si="1"/>
        <v>2.8921023359288096</v>
      </c>
      <c r="S51" s="101">
        <v>0.05</v>
      </c>
      <c r="T51" s="101"/>
      <c r="U51" s="101"/>
      <c r="V51" s="55"/>
      <c r="W51" s="55"/>
      <c r="X51" s="55"/>
      <c r="Y51" s="55"/>
      <c r="Z51" s="76"/>
    </row>
    <row r="52" spans="1:26" ht="12.75">
      <c r="A52">
        <v>30</v>
      </c>
      <c r="B52">
        <v>0</v>
      </c>
      <c r="C52"/>
      <c r="D52">
        <v>7</v>
      </c>
      <c r="E52">
        <v>899</v>
      </c>
      <c r="F52">
        <v>899</v>
      </c>
      <c r="G52">
        <v>863040</v>
      </c>
      <c r="H52">
        <v>0.059301</v>
      </c>
      <c r="I52">
        <v>39</v>
      </c>
      <c r="J52">
        <v>37440</v>
      </c>
      <c r="K52">
        <v>0</v>
      </c>
      <c r="L52">
        <v>0</v>
      </c>
      <c r="M52">
        <v>130.000001</v>
      </c>
      <c r="N52">
        <v>0.096</v>
      </c>
      <c r="O52">
        <v>0.095893</v>
      </c>
      <c r="P52" s="75"/>
      <c r="Q52" s="55"/>
      <c r="R52" s="99">
        <f t="shared" si="1"/>
        <v>4.338153503893214</v>
      </c>
      <c r="S52" s="101">
        <v>0.05</v>
      </c>
      <c r="T52" s="101"/>
      <c r="U52" s="101"/>
      <c r="V52" s="55"/>
      <c r="W52" s="55"/>
      <c r="X52" s="55"/>
      <c r="Y52" s="55"/>
      <c r="Z52" s="76"/>
    </row>
    <row r="53" spans="1:26" ht="12.75">
      <c r="A53">
        <v>31</v>
      </c>
      <c r="B53">
        <v>0</v>
      </c>
      <c r="C53"/>
      <c r="D53">
        <v>7</v>
      </c>
      <c r="E53">
        <v>899</v>
      </c>
      <c r="F53">
        <v>899</v>
      </c>
      <c r="G53">
        <v>863040</v>
      </c>
      <c r="H53">
        <v>0.04502</v>
      </c>
      <c r="I53">
        <v>22</v>
      </c>
      <c r="J53">
        <v>21120</v>
      </c>
      <c r="K53">
        <v>0</v>
      </c>
      <c r="L53">
        <v>0</v>
      </c>
      <c r="M53">
        <v>126.802669</v>
      </c>
      <c r="N53">
        <v>0.096</v>
      </c>
      <c r="O53">
        <v>0.095893</v>
      </c>
      <c r="P53" s="75"/>
      <c r="Q53" s="55"/>
      <c r="R53" s="99">
        <f t="shared" si="1"/>
        <v>2.447163515016685</v>
      </c>
      <c r="S53" s="101">
        <v>0.05</v>
      </c>
      <c r="T53" s="101"/>
      <c r="U53" s="101"/>
      <c r="V53" s="55"/>
      <c r="W53" s="55"/>
      <c r="X53" s="55"/>
      <c r="Y53" s="55"/>
      <c r="Z53" s="76"/>
    </row>
    <row r="54" spans="1:26" ht="12.75">
      <c r="A54">
        <v>32</v>
      </c>
      <c r="B54">
        <v>0</v>
      </c>
      <c r="C54"/>
      <c r="D54">
        <v>7</v>
      </c>
      <c r="E54">
        <v>899</v>
      </c>
      <c r="F54">
        <v>899</v>
      </c>
      <c r="G54">
        <v>863040</v>
      </c>
      <c r="H54">
        <v>0.068885</v>
      </c>
      <c r="I54">
        <v>32</v>
      </c>
      <c r="J54">
        <v>30720</v>
      </c>
      <c r="K54">
        <v>0</v>
      </c>
      <c r="L54">
        <v>0</v>
      </c>
      <c r="M54">
        <v>130</v>
      </c>
      <c r="N54">
        <v>0.096</v>
      </c>
      <c r="O54">
        <v>0.095893</v>
      </c>
      <c r="P54" s="75"/>
      <c r="Q54" s="55"/>
      <c r="R54" s="99">
        <f t="shared" si="1"/>
        <v>3.5595105672969964</v>
      </c>
      <c r="S54" s="101">
        <v>0.05</v>
      </c>
      <c r="T54" s="101"/>
      <c r="U54" s="101"/>
      <c r="V54" s="55"/>
      <c r="W54" s="55"/>
      <c r="X54" s="55"/>
      <c r="Y54" s="55"/>
      <c r="Z54" s="76"/>
    </row>
    <row r="55" spans="1:26" ht="12.75">
      <c r="A55">
        <v>33</v>
      </c>
      <c r="B55">
        <v>0</v>
      </c>
      <c r="C55"/>
      <c r="D55">
        <v>7</v>
      </c>
      <c r="E55">
        <v>899</v>
      </c>
      <c r="F55">
        <v>899</v>
      </c>
      <c r="G55">
        <v>863040</v>
      </c>
      <c r="H55">
        <v>0.057778</v>
      </c>
      <c r="I55">
        <v>40</v>
      </c>
      <c r="J55">
        <v>38400</v>
      </c>
      <c r="K55">
        <v>0</v>
      </c>
      <c r="L55">
        <v>0</v>
      </c>
      <c r="M55">
        <v>129.999997</v>
      </c>
      <c r="N55">
        <v>0.096</v>
      </c>
      <c r="O55">
        <v>0.095893</v>
      </c>
      <c r="P55" s="75"/>
      <c r="Q55" s="55"/>
      <c r="R55" s="99">
        <f t="shared" si="1"/>
        <v>4.4493882091212456</v>
      </c>
      <c r="S55" s="101">
        <v>0.05</v>
      </c>
      <c r="T55" s="101"/>
      <c r="U55" s="101"/>
      <c r="V55" s="55"/>
      <c r="W55" s="55"/>
      <c r="X55" s="55"/>
      <c r="Y55" s="55"/>
      <c r="Z55" s="76"/>
    </row>
    <row r="56" spans="1:26" ht="12.75">
      <c r="A56">
        <v>34</v>
      </c>
      <c r="B56">
        <v>0</v>
      </c>
      <c r="C56"/>
      <c r="D56">
        <v>7</v>
      </c>
      <c r="E56">
        <v>899</v>
      </c>
      <c r="F56">
        <v>899</v>
      </c>
      <c r="G56">
        <v>863040</v>
      </c>
      <c r="H56">
        <v>0.045967</v>
      </c>
      <c r="I56">
        <v>24</v>
      </c>
      <c r="J56">
        <v>23040</v>
      </c>
      <c r="K56">
        <v>0</v>
      </c>
      <c r="L56">
        <v>0</v>
      </c>
      <c r="M56">
        <v>110.195462</v>
      </c>
      <c r="N56">
        <v>0.096</v>
      </c>
      <c r="O56">
        <v>0.095893</v>
      </c>
      <c r="P56" s="75"/>
      <c r="Q56" s="55"/>
      <c r="R56" s="99">
        <f t="shared" si="1"/>
        <v>2.6696329254727473</v>
      </c>
      <c r="S56" s="101">
        <v>0.05</v>
      </c>
      <c r="T56" s="101"/>
      <c r="U56" s="101"/>
      <c r="V56" s="55"/>
      <c r="W56" s="55"/>
      <c r="X56" s="55"/>
      <c r="Y56" s="55"/>
      <c r="Z56" s="76"/>
    </row>
    <row r="57" spans="1:26" ht="12.75">
      <c r="A57">
        <v>0</v>
      </c>
      <c r="B57">
        <v>20</v>
      </c>
      <c r="C57"/>
      <c r="D57">
        <v>7</v>
      </c>
      <c r="E57">
        <v>899</v>
      </c>
      <c r="F57">
        <v>899</v>
      </c>
      <c r="G57">
        <v>863040</v>
      </c>
      <c r="H57">
        <v>0.04628</v>
      </c>
      <c r="I57">
        <v>26</v>
      </c>
      <c r="J57">
        <v>24960</v>
      </c>
      <c r="K57">
        <v>0</v>
      </c>
      <c r="L57">
        <v>0</v>
      </c>
      <c r="M57">
        <v>124.21013</v>
      </c>
      <c r="N57">
        <v>0.096</v>
      </c>
      <c r="O57">
        <v>0.095893</v>
      </c>
      <c r="P57" s="75"/>
      <c r="Q57" s="55"/>
      <c r="R57" s="99">
        <f t="shared" si="1"/>
        <v>2.8921023359288096</v>
      </c>
      <c r="S57" s="101">
        <v>0.05</v>
      </c>
      <c r="T57" s="101"/>
      <c r="U57" s="101"/>
      <c r="V57" s="55"/>
      <c r="W57" s="55"/>
      <c r="X57" s="55"/>
      <c r="Y57" s="55"/>
      <c r="Z57" s="76"/>
    </row>
    <row r="58" spans="1:26" ht="12.75">
      <c r="A58">
        <v>0</v>
      </c>
      <c r="B58">
        <v>21</v>
      </c>
      <c r="C58"/>
      <c r="D58">
        <v>7</v>
      </c>
      <c r="E58">
        <v>899</v>
      </c>
      <c r="F58">
        <v>899</v>
      </c>
      <c r="G58">
        <v>863040</v>
      </c>
      <c r="H58">
        <v>0.042864</v>
      </c>
      <c r="I58">
        <v>25</v>
      </c>
      <c r="J58">
        <v>24000</v>
      </c>
      <c r="K58">
        <v>0</v>
      </c>
      <c r="L58">
        <v>0</v>
      </c>
      <c r="M58">
        <v>129.476291</v>
      </c>
      <c r="N58">
        <v>0.096</v>
      </c>
      <c r="O58">
        <v>0.095893</v>
      </c>
      <c r="P58" s="75"/>
      <c r="Q58" s="55"/>
      <c r="R58" s="99">
        <f t="shared" si="1"/>
        <v>2.7808676307007785</v>
      </c>
      <c r="S58" s="101">
        <v>0.05</v>
      </c>
      <c r="T58" s="101"/>
      <c r="U58" s="101"/>
      <c r="V58" s="55"/>
      <c r="W58" s="55"/>
      <c r="X58" s="55"/>
      <c r="Y58" s="55"/>
      <c r="Z58" s="76"/>
    </row>
    <row r="59" spans="1:26" ht="12.75">
      <c r="A59">
        <v>0</v>
      </c>
      <c r="B59">
        <v>19</v>
      </c>
      <c r="C59"/>
      <c r="D59">
        <v>5</v>
      </c>
      <c r="E59">
        <v>1868</v>
      </c>
      <c r="F59">
        <v>3736</v>
      </c>
      <c r="G59">
        <v>44832000</v>
      </c>
      <c r="H59">
        <v>0.114259</v>
      </c>
      <c r="I59">
        <v>0</v>
      </c>
      <c r="J59">
        <v>0</v>
      </c>
      <c r="K59">
        <v>0</v>
      </c>
      <c r="L59">
        <v>0</v>
      </c>
      <c r="M59">
        <v>129.371246</v>
      </c>
      <c r="N59">
        <v>5</v>
      </c>
      <c r="O59">
        <v>4.981333</v>
      </c>
      <c r="P59" s="75"/>
      <c r="Q59" s="55"/>
      <c r="R59" s="114">
        <f t="shared" si="1"/>
        <v>0</v>
      </c>
      <c r="S59" s="91">
        <v>0.0001</v>
      </c>
      <c r="T59" s="91"/>
      <c r="U59" s="91"/>
      <c r="V59" s="55"/>
      <c r="W59" s="55"/>
      <c r="X59" s="55"/>
      <c r="Y59" s="55"/>
      <c r="Z59" s="76"/>
    </row>
    <row r="60" spans="1:26" ht="12.75">
      <c r="A60">
        <v>0</v>
      </c>
      <c r="B60">
        <v>22</v>
      </c>
      <c r="C60"/>
      <c r="D60">
        <v>7</v>
      </c>
      <c r="E60">
        <v>899</v>
      </c>
      <c r="F60">
        <v>899</v>
      </c>
      <c r="G60">
        <v>863040</v>
      </c>
      <c r="H60">
        <v>0.050891</v>
      </c>
      <c r="I60">
        <v>28</v>
      </c>
      <c r="J60">
        <v>26880</v>
      </c>
      <c r="K60">
        <v>0</v>
      </c>
      <c r="L60">
        <v>0</v>
      </c>
      <c r="M60">
        <v>129.999999</v>
      </c>
      <c r="N60">
        <v>0.096</v>
      </c>
      <c r="O60">
        <v>0.095893</v>
      </c>
      <c r="P60" s="75"/>
      <c r="Q60" s="55"/>
      <c r="R60" s="99">
        <f t="shared" si="1"/>
        <v>3.114571746384872</v>
      </c>
      <c r="S60" s="101">
        <v>0.05</v>
      </c>
      <c r="T60" s="101"/>
      <c r="U60" s="101"/>
      <c r="V60" s="55"/>
      <c r="W60" s="55"/>
      <c r="X60" s="55"/>
      <c r="Y60" s="55"/>
      <c r="Z60" s="76"/>
    </row>
    <row r="61" spans="1:26" ht="13.5" thickBot="1">
      <c r="A61">
        <v>0</v>
      </c>
      <c r="B61">
        <v>23</v>
      </c>
      <c r="C61"/>
      <c r="D61">
        <v>7</v>
      </c>
      <c r="E61">
        <v>899</v>
      </c>
      <c r="F61">
        <v>899</v>
      </c>
      <c r="G61">
        <v>863040</v>
      </c>
      <c r="H61">
        <v>0.049486</v>
      </c>
      <c r="I61">
        <v>36</v>
      </c>
      <c r="J61">
        <v>34560</v>
      </c>
      <c r="K61">
        <v>0</v>
      </c>
      <c r="L61">
        <v>0</v>
      </c>
      <c r="M61">
        <v>127.028465</v>
      </c>
      <c r="N61">
        <v>0.096</v>
      </c>
      <c r="O61">
        <v>0.095893</v>
      </c>
      <c r="P61" s="77"/>
      <c r="Q61" s="59"/>
      <c r="R61" s="99">
        <f t="shared" si="1"/>
        <v>4.004449388209121</v>
      </c>
      <c r="S61" s="103">
        <v>0.05</v>
      </c>
      <c r="T61" s="103"/>
      <c r="U61" s="103"/>
      <c r="V61" s="59"/>
      <c r="W61" s="59"/>
      <c r="X61" s="59"/>
      <c r="Y61" s="59"/>
      <c r="Z61" s="78"/>
    </row>
    <row r="62" ht="13.5" thickBot="1"/>
    <row r="63" spans="1:19" ht="13.5" thickBot="1">
      <c r="A63" s="513" t="s">
        <v>135</v>
      </c>
      <c r="B63" s="514"/>
      <c r="C63" s="514"/>
      <c r="D63" s="514"/>
      <c r="E63" s="515"/>
      <c r="S63" s="48"/>
    </row>
    <row r="64" spans="1:19" ht="12.75">
      <c r="A64" s="46"/>
      <c r="B64" s="64" t="s">
        <v>136</v>
      </c>
      <c r="C64" s="64" t="s">
        <v>137</v>
      </c>
      <c r="D64" s="64" t="s">
        <v>138</v>
      </c>
      <c r="E64" s="65" t="s">
        <v>139</v>
      </c>
      <c r="S64" s="48"/>
    </row>
    <row r="65" spans="1:5" ht="12.75">
      <c r="A65" s="79" t="s">
        <v>140</v>
      </c>
      <c r="B65" s="55">
        <v>0.003</v>
      </c>
      <c r="C65" s="55">
        <v>0.006</v>
      </c>
      <c r="D65" s="55">
        <v>0.004</v>
      </c>
      <c r="E65" s="76">
        <v>0.003</v>
      </c>
    </row>
    <row r="66" spans="1:5" ht="12.75">
      <c r="A66" s="79" t="s">
        <v>141</v>
      </c>
      <c r="B66" s="55">
        <v>7</v>
      </c>
      <c r="C66" s="55">
        <v>15</v>
      </c>
      <c r="D66" s="55">
        <v>7</v>
      </c>
      <c r="E66" s="76">
        <v>7</v>
      </c>
    </row>
    <row r="67" spans="1:5" ht="12.75">
      <c r="A67" s="79" t="s">
        <v>142</v>
      </c>
      <c r="B67" s="55">
        <v>7</v>
      </c>
      <c r="C67" s="55">
        <v>31</v>
      </c>
      <c r="D67" s="55">
        <v>15</v>
      </c>
      <c r="E67" s="76">
        <v>15</v>
      </c>
    </row>
    <row r="68" spans="1:5" ht="12.75">
      <c r="A68" s="79" t="s">
        <v>143</v>
      </c>
      <c r="B68" s="55">
        <v>7</v>
      </c>
      <c r="C68" s="55">
        <v>4</v>
      </c>
      <c r="D68" s="55">
        <v>3</v>
      </c>
      <c r="E68" s="76">
        <v>2</v>
      </c>
    </row>
    <row r="69" spans="1:5" ht="13.5" thickBot="1">
      <c r="A69" s="80" t="s">
        <v>144</v>
      </c>
      <c r="B69" s="507" t="s">
        <v>145</v>
      </c>
      <c r="C69" s="507"/>
      <c r="D69" s="507"/>
      <c r="E69" s="508"/>
    </row>
    <row r="70" spans="1:5" ht="13.5" thickBot="1">
      <c r="A70" s="81" t="s">
        <v>146</v>
      </c>
      <c r="B70" s="507" t="s">
        <v>147</v>
      </c>
      <c r="C70" s="507"/>
      <c r="D70" s="507"/>
      <c r="E70" s="508"/>
    </row>
    <row r="71" spans="1:5" ht="13.5" thickBot="1">
      <c r="A71" s="82"/>
      <c r="B71" s="62"/>
      <c r="C71" s="62"/>
      <c r="D71" s="62"/>
      <c r="E71" s="62"/>
    </row>
    <row r="72" spans="1:17" ht="13.5" thickBot="1">
      <c r="A72" s="518" t="s">
        <v>149</v>
      </c>
      <c r="B72" s="519"/>
      <c r="C72" s="519"/>
      <c r="D72" s="519"/>
      <c r="E72" s="519"/>
      <c r="F72" s="519"/>
      <c r="G72" s="520"/>
      <c r="I72" s="501" t="s">
        <v>148</v>
      </c>
      <c r="J72" s="523"/>
      <c r="K72" s="523"/>
      <c r="L72" s="523"/>
      <c r="M72" s="523"/>
      <c r="N72" s="523"/>
      <c r="O72" s="523"/>
      <c r="P72" s="523"/>
      <c r="Q72" s="524"/>
    </row>
    <row r="73" spans="1:17" ht="12.75">
      <c r="A73" s="455" t="s">
        <v>150</v>
      </c>
      <c r="B73" s="512"/>
      <c r="C73" s="510" t="s">
        <v>151</v>
      </c>
      <c r="D73" s="510"/>
      <c r="E73" s="510"/>
      <c r="F73" s="510"/>
      <c r="G73" s="511"/>
      <c r="I73" s="501" t="s">
        <v>303</v>
      </c>
      <c r="J73" s="502"/>
      <c r="K73" s="313" t="s">
        <v>304</v>
      </c>
      <c r="L73" s="313" t="s">
        <v>305</v>
      </c>
      <c r="M73" s="313" t="s">
        <v>306</v>
      </c>
      <c r="N73" s="313" t="s">
        <v>307</v>
      </c>
      <c r="O73" s="314" t="s">
        <v>309</v>
      </c>
      <c r="P73" s="319" t="s">
        <v>310</v>
      </c>
      <c r="Q73" s="320" t="s">
        <v>311</v>
      </c>
    </row>
    <row r="74" spans="1:17" ht="12.75" customHeight="1" thickBot="1">
      <c r="A74" s="457" t="s">
        <v>155</v>
      </c>
      <c r="B74" s="509"/>
      <c r="C74" s="424" t="s">
        <v>156</v>
      </c>
      <c r="D74" s="424"/>
      <c r="E74" s="424"/>
      <c r="F74" s="424"/>
      <c r="G74" s="425"/>
      <c r="I74" s="503"/>
      <c r="J74" s="504"/>
      <c r="K74" s="311" t="s">
        <v>293</v>
      </c>
      <c r="L74" s="312">
        <v>0.15</v>
      </c>
      <c r="M74" s="312">
        <v>0.15</v>
      </c>
      <c r="N74" s="312">
        <v>0.05</v>
      </c>
      <c r="O74" s="132">
        <v>0.01</v>
      </c>
      <c r="P74" s="317">
        <v>32</v>
      </c>
      <c r="Q74" s="318">
        <v>5</v>
      </c>
    </row>
    <row r="75" spans="1:17" ht="12.75">
      <c r="A75" s="457" t="s">
        <v>158</v>
      </c>
      <c r="B75" s="509"/>
      <c r="C75" s="424" t="s">
        <v>159</v>
      </c>
      <c r="D75" s="424"/>
      <c r="E75" s="424"/>
      <c r="F75" s="424"/>
      <c r="G75" s="425"/>
      <c r="I75" s="501" t="s">
        <v>178</v>
      </c>
      <c r="J75" s="502"/>
      <c r="K75" s="313" t="s">
        <v>304</v>
      </c>
      <c r="L75" s="313" t="s">
        <v>305</v>
      </c>
      <c r="M75" s="313" t="s">
        <v>306</v>
      </c>
      <c r="N75" s="313" t="s">
        <v>307</v>
      </c>
      <c r="O75" s="314" t="s">
        <v>308</v>
      </c>
      <c r="P75" s="86"/>
      <c r="Q75" s="134"/>
    </row>
    <row r="76" spans="1:17" ht="13.5" thickBot="1">
      <c r="A76" s="457" t="s">
        <v>162</v>
      </c>
      <c r="B76" s="509"/>
      <c r="C76" s="424">
        <v>20</v>
      </c>
      <c r="D76" s="424"/>
      <c r="E76" s="424"/>
      <c r="F76" s="424"/>
      <c r="G76" s="425"/>
      <c r="I76" s="503"/>
      <c r="J76" s="504"/>
      <c r="K76" s="311" t="s">
        <v>293</v>
      </c>
      <c r="L76" s="312">
        <v>0.05</v>
      </c>
      <c r="M76" s="312">
        <v>0.05</v>
      </c>
      <c r="N76" s="312">
        <v>0.02</v>
      </c>
      <c r="O76" s="132">
        <v>0.015</v>
      </c>
      <c r="P76" s="315"/>
      <c r="Q76" s="316"/>
    </row>
    <row r="77" spans="1:7" ht="12.75">
      <c r="A77" s="448" t="s">
        <v>164</v>
      </c>
      <c r="B77" s="424"/>
      <c r="C77" s="424" t="s">
        <v>165</v>
      </c>
      <c r="D77" s="424"/>
      <c r="E77" s="424"/>
      <c r="F77" s="424"/>
      <c r="G77" s="425"/>
    </row>
    <row r="78" spans="1:7" ht="12.75">
      <c r="A78" s="448" t="s">
        <v>167</v>
      </c>
      <c r="B78" s="424"/>
      <c r="C78" s="424" t="s">
        <v>168</v>
      </c>
      <c r="D78" s="424"/>
      <c r="E78" s="424"/>
      <c r="F78" s="424"/>
      <c r="G78" s="425"/>
    </row>
    <row r="79" spans="1:7" ht="12.75">
      <c r="A79" s="448" t="s">
        <v>170</v>
      </c>
      <c r="B79" s="424"/>
      <c r="C79" s="424" t="s">
        <v>188</v>
      </c>
      <c r="D79" s="424"/>
      <c r="E79" s="424"/>
      <c r="F79" s="424"/>
      <c r="G79" s="425"/>
    </row>
    <row r="80" spans="1:7" ht="12.75">
      <c r="A80" s="457" t="s">
        <v>173</v>
      </c>
      <c r="B80" s="509"/>
      <c r="C80" s="424">
        <v>52</v>
      </c>
      <c r="D80" s="424"/>
      <c r="E80" s="424"/>
      <c r="F80" s="424"/>
      <c r="G80" s="425"/>
    </row>
    <row r="81" spans="1:7" ht="13.5" thickBot="1">
      <c r="A81" s="505" t="s">
        <v>176</v>
      </c>
      <c r="B81" s="506"/>
      <c r="C81" s="507" t="s">
        <v>189</v>
      </c>
      <c r="D81" s="507"/>
      <c r="E81" s="507"/>
      <c r="F81" s="507"/>
      <c r="G81" s="508"/>
    </row>
    <row r="94" ht="12.75">
      <c r="A94" s="86"/>
    </row>
    <row r="95" spans="1:3" ht="12.75">
      <c r="A95" s="86"/>
      <c r="B95" s="86"/>
      <c r="C95" s="86"/>
    </row>
  </sheetData>
  <mergeCells count="43">
    <mergeCell ref="R1:S1"/>
    <mergeCell ref="V1:X1"/>
    <mergeCell ref="A63:E63"/>
    <mergeCell ref="M1:M2"/>
    <mergeCell ref="N1:N2"/>
    <mergeCell ref="O1:O2"/>
    <mergeCell ref="P1:Q1"/>
    <mergeCell ref="I1:I2"/>
    <mergeCell ref="J1:J2"/>
    <mergeCell ref="K1:K2"/>
    <mergeCell ref="L1:L2"/>
    <mergeCell ref="E1:E2"/>
    <mergeCell ref="F1:F2"/>
    <mergeCell ref="G1:G2"/>
    <mergeCell ref="H1:H2"/>
    <mergeCell ref="A72:G72"/>
    <mergeCell ref="A73:B73"/>
    <mergeCell ref="C73:G73"/>
    <mergeCell ref="A1:A2"/>
    <mergeCell ref="B1:B2"/>
    <mergeCell ref="C1:C2"/>
    <mergeCell ref="D1:D2"/>
    <mergeCell ref="B69:E69"/>
    <mergeCell ref="B70:E70"/>
    <mergeCell ref="A74:B74"/>
    <mergeCell ref="C74:G74"/>
    <mergeCell ref="A75:B75"/>
    <mergeCell ref="C75:G75"/>
    <mergeCell ref="C79:G79"/>
    <mergeCell ref="A76:B76"/>
    <mergeCell ref="C76:G76"/>
    <mergeCell ref="A77:B77"/>
    <mergeCell ref="C77:G77"/>
    <mergeCell ref="I72:Q72"/>
    <mergeCell ref="I73:J74"/>
    <mergeCell ref="I75:J76"/>
    <mergeCell ref="A81:B81"/>
    <mergeCell ref="C81:G81"/>
    <mergeCell ref="A80:B80"/>
    <mergeCell ref="C80:G80"/>
    <mergeCell ref="A78:B78"/>
    <mergeCell ref="C78:G78"/>
    <mergeCell ref="A79:B7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1"/>
  </sheetPr>
  <dimension ref="A1:Z87"/>
  <sheetViews>
    <sheetView workbookViewId="0" topLeftCell="D1">
      <pane ySplit="3" topLeftCell="BM13" activePane="bottomLeft" state="frozen"/>
      <selection pane="topLeft" activeCell="J54" sqref="J54"/>
      <selection pane="bottomLeft" activeCell="R60" activeCellId="4" sqref="R34 R36:R46 R49 R51:R58 R60:R61"/>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521" t="s">
        <v>111</v>
      </c>
      <c r="B1" s="516" t="s">
        <v>112</v>
      </c>
      <c r="C1" s="516" t="s">
        <v>113</v>
      </c>
      <c r="D1" s="516" t="s">
        <v>114</v>
      </c>
      <c r="E1" s="516" t="s">
        <v>115</v>
      </c>
      <c r="F1" s="516" t="s">
        <v>116</v>
      </c>
      <c r="G1" s="516" t="s">
        <v>117</v>
      </c>
      <c r="H1" s="516" t="s">
        <v>118</v>
      </c>
      <c r="I1" s="516" t="s">
        <v>119</v>
      </c>
      <c r="J1" s="516" t="s">
        <v>120</v>
      </c>
      <c r="K1" s="516" t="s">
        <v>121</v>
      </c>
      <c r="L1" s="516" t="s">
        <v>122</v>
      </c>
      <c r="M1" s="516" t="s">
        <v>109</v>
      </c>
      <c r="N1" s="516" t="s">
        <v>123</v>
      </c>
      <c r="O1" s="556" t="s">
        <v>124</v>
      </c>
      <c r="P1" s="477" t="s">
        <v>98</v>
      </c>
      <c r="Q1" s="479"/>
      <c r="R1" s="431" t="s">
        <v>99</v>
      </c>
      <c r="S1" s="433"/>
      <c r="T1" s="63"/>
      <c r="U1" s="63"/>
      <c r="V1" s="479" t="s">
        <v>100</v>
      </c>
      <c r="W1" s="479"/>
      <c r="X1" s="479"/>
      <c r="Y1" s="64" t="s">
        <v>101</v>
      </c>
      <c r="Z1" s="65"/>
    </row>
    <row r="2" spans="1:26" ht="39" thickBot="1">
      <c r="A2" s="522"/>
      <c r="B2" s="517"/>
      <c r="C2" s="517"/>
      <c r="D2" s="517"/>
      <c r="E2" s="517"/>
      <c r="F2" s="517"/>
      <c r="G2" s="517"/>
      <c r="H2" s="517"/>
      <c r="I2" s="517"/>
      <c r="J2" s="517"/>
      <c r="K2" s="517"/>
      <c r="L2" s="517"/>
      <c r="M2" s="517"/>
      <c r="N2" s="517"/>
      <c r="O2" s="557"/>
      <c r="P2" s="66" t="s">
        <v>125</v>
      </c>
      <c r="Q2" s="67" t="s">
        <v>103</v>
      </c>
      <c r="R2" s="67" t="s">
        <v>126</v>
      </c>
      <c r="S2" s="67" t="s">
        <v>185</v>
      </c>
      <c r="T2" s="87" t="s">
        <v>128</v>
      </c>
      <c r="U2" s="87" t="s">
        <v>129</v>
      </c>
      <c r="V2" s="67" t="s">
        <v>130</v>
      </c>
      <c r="W2" s="67" t="s">
        <v>131</v>
      </c>
      <c r="X2" s="67" t="s">
        <v>132</v>
      </c>
      <c r="Y2" s="70" t="s">
        <v>109</v>
      </c>
      <c r="Z2" s="71" t="s">
        <v>133</v>
      </c>
    </row>
    <row r="3" spans="1:26" ht="12.75">
      <c r="A3">
        <v>0</v>
      </c>
      <c r="B3">
        <v>2</v>
      </c>
      <c r="C3">
        <v>0</v>
      </c>
      <c r="D3"/>
      <c r="E3">
        <v>2177</v>
      </c>
      <c r="F3">
        <v>4344</v>
      </c>
      <c r="G3">
        <v>52128000</v>
      </c>
      <c r="H3">
        <v>0.954491</v>
      </c>
      <c r="I3">
        <v>0</v>
      </c>
      <c r="J3">
        <v>0</v>
      </c>
      <c r="K3">
        <v>0</v>
      </c>
      <c r="L3">
        <v>0</v>
      </c>
      <c r="M3">
        <v>129.125723</v>
      </c>
      <c r="N3">
        <v>30</v>
      </c>
      <c r="O3">
        <v>5.792</v>
      </c>
      <c r="P3" s="112">
        <f>SUM(O3:O22)</f>
        <v>56.331628</v>
      </c>
      <c r="Q3" s="64">
        <f>P3/SUM(N3:N22)</f>
        <v>0.18777209333333333</v>
      </c>
      <c r="R3" s="64">
        <f aca="true" t="shared" si="0" ref="R3:R20">(I3+K3)/F3</f>
        <v>0</v>
      </c>
      <c r="S3" s="64"/>
      <c r="T3" s="55" t="s">
        <v>187</v>
      </c>
      <c r="U3" s="55">
        <v>100</v>
      </c>
      <c r="V3" s="64">
        <f>SUM(O3:O61)</f>
        <v>101.08413200000011</v>
      </c>
      <c r="W3" s="64">
        <f>(SUM(G3:G61)-SUM(J3:J61)-SUM(L3:L61))/9000000</f>
        <v>101.07688533333334</v>
      </c>
      <c r="X3" s="64">
        <f>SUM(O3:O61)</f>
        <v>101.08413200000011</v>
      </c>
      <c r="Y3">
        <v>128.5621</v>
      </c>
      <c r="Z3" s="65">
        <f>W3/Y3</f>
        <v>0.7862105965392082</v>
      </c>
    </row>
    <row r="4" spans="1:26" ht="12.75">
      <c r="A4">
        <v>0</v>
      </c>
      <c r="B4">
        <v>3</v>
      </c>
      <c r="C4">
        <v>0</v>
      </c>
      <c r="D4"/>
      <c r="E4">
        <v>2557</v>
      </c>
      <c r="F4">
        <v>5108</v>
      </c>
      <c r="G4">
        <v>61296000</v>
      </c>
      <c r="H4">
        <v>0.968286</v>
      </c>
      <c r="I4">
        <v>0</v>
      </c>
      <c r="J4">
        <v>0</v>
      </c>
      <c r="K4">
        <v>0</v>
      </c>
      <c r="L4">
        <v>0</v>
      </c>
      <c r="M4">
        <v>129.727194</v>
      </c>
      <c r="N4">
        <v>30</v>
      </c>
      <c r="O4">
        <v>6.810667</v>
      </c>
      <c r="P4" s="75"/>
      <c r="Q4" s="55"/>
      <c r="R4" s="55">
        <f t="shared" si="0"/>
        <v>0</v>
      </c>
      <c r="S4" s="55"/>
      <c r="T4" s="55"/>
      <c r="U4" s="55"/>
      <c r="V4" s="55"/>
      <c r="W4" s="55"/>
      <c r="X4" s="55"/>
      <c r="Y4" s="113" t="s">
        <v>324</v>
      </c>
      <c r="Z4" s="76"/>
    </row>
    <row r="5" spans="1:26" ht="12.75">
      <c r="A5">
        <v>0</v>
      </c>
      <c r="B5">
        <v>4</v>
      </c>
      <c r="C5">
        <v>0</v>
      </c>
      <c r="D5"/>
      <c r="E5">
        <v>2248</v>
      </c>
      <c r="F5">
        <v>4489</v>
      </c>
      <c r="G5">
        <v>53868000</v>
      </c>
      <c r="H5">
        <v>0.95994</v>
      </c>
      <c r="I5">
        <v>0</v>
      </c>
      <c r="J5">
        <v>0</v>
      </c>
      <c r="K5">
        <v>0</v>
      </c>
      <c r="L5">
        <v>0</v>
      </c>
      <c r="M5">
        <v>128.99449</v>
      </c>
      <c r="N5">
        <v>30</v>
      </c>
      <c r="O5">
        <v>5.985333</v>
      </c>
      <c r="P5" s="75"/>
      <c r="Q5" s="55"/>
      <c r="R5" s="55">
        <f t="shared" si="0"/>
        <v>0</v>
      </c>
      <c r="S5" s="55"/>
      <c r="T5" s="55"/>
      <c r="U5" s="55"/>
      <c r="V5" s="55"/>
      <c r="W5" s="55"/>
      <c r="X5" s="55"/>
      <c r="Y5" s="55"/>
      <c r="Z5" s="76"/>
    </row>
    <row r="6" spans="1:26" ht="12.75">
      <c r="A6">
        <v>0</v>
      </c>
      <c r="B6">
        <v>5</v>
      </c>
      <c r="C6">
        <v>0</v>
      </c>
      <c r="D6"/>
      <c r="E6">
        <v>2092</v>
      </c>
      <c r="F6">
        <v>4178</v>
      </c>
      <c r="G6">
        <v>50136000</v>
      </c>
      <c r="H6">
        <v>0.942817</v>
      </c>
      <c r="I6">
        <v>0</v>
      </c>
      <c r="J6">
        <v>0</v>
      </c>
      <c r="K6">
        <v>0</v>
      </c>
      <c r="L6">
        <v>0</v>
      </c>
      <c r="M6">
        <v>126.712714</v>
      </c>
      <c r="N6">
        <v>30</v>
      </c>
      <c r="O6">
        <v>5.570667</v>
      </c>
      <c r="P6" s="75"/>
      <c r="Q6" s="55"/>
      <c r="R6" s="55">
        <f t="shared" si="0"/>
        <v>0</v>
      </c>
      <c r="S6" s="55"/>
      <c r="T6" s="55"/>
      <c r="U6" s="55"/>
      <c r="V6" s="55"/>
      <c r="W6" s="55"/>
      <c r="X6" s="55"/>
      <c r="Y6" s="55"/>
      <c r="Z6" s="76"/>
    </row>
    <row r="7" spans="1:26" ht="12.75">
      <c r="A7">
        <v>0</v>
      </c>
      <c r="B7">
        <v>6</v>
      </c>
      <c r="C7">
        <v>0</v>
      </c>
      <c r="D7"/>
      <c r="E7">
        <v>1893</v>
      </c>
      <c r="F7">
        <v>3763</v>
      </c>
      <c r="G7">
        <v>45156000</v>
      </c>
      <c r="H7">
        <v>0.970721</v>
      </c>
      <c r="I7">
        <v>0</v>
      </c>
      <c r="J7">
        <v>0</v>
      </c>
      <c r="K7">
        <v>0</v>
      </c>
      <c r="L7">
        <v>0</v>
      </c>
      <c r="M7">
        <v>126.82685</v>
      </c>
      <c r="N7">
        <v>30</v>
      </c>
      <c r="O7">
        <v>5.017333</v>
      </c>
      <c r="P7" s="75"/>
      <c r="Q7" s="55"/>
      <c r="R7" s="55">
        <f t="shared" si="0"/>
        <v>0</v>
      </c>
      <c r="S7" s="56"/>
      <c r="T7" s="56"/>
      <c r="U7" s="56"/>
      <c r="V7" s="55"/>
      <c r="W7" s="55"/>
      <c r="X7" s="55"/>
      <c r="Y7" s="55"/>
      <c r="Z7" s="76"/>
    </row>
    <row r="8" spans="1:26" ht="12.75">
      <c r="A8">
        <v>0</v>
      </c>
      <c r="B8">
        <v>7</v>
      </c>
      <c r="C8">
        <v>0</v>
      </c>
      <c r="D8"/>
      <c r="E8">
        <v>1801</v>
      </c>
      <c r="F8">
        <v>3566</v>
      </c>
      <c r="G8">
        <v>42792000</v>
      </c>
      <c r="H8">
        <v>0.964804</v>
      </c>
      <c r="I8">
        <v>0</v>
      </c>
      <c r="J8">
        <v>0</v>
      </c>
      <c r="K8">
        <v>0</v>
      </c>
      <c r="L8">
        <v>0</v>
      </c>
      <c r="M8">
        <v>129.387677</v>
      </c>
      <c r="N8">
        <v>30</v>
      </c>
      <c r="O8">
        <v>4.754667</v>
      </c>
      <c r="P8" s="75"/>
      <c r="Q8" s="55"/>
      <c r="R8" s="55">
        <f t="shared" si="0"/>
        <v>0</v>
      </c>
      <c r="S8" s="55"/>
      <c r="T8" s="55"/>
      <c r="U8" s="55"/>
      <c r="V8" s="55"/>
      <c r="W8" s="55"/>
      <c r="X8" s="55"/>
      <c r="Y8" s="55"/>
      <c r="Z8" s="76"/>
    </row>
    <row r="9" spans="1:26" ht="12.75">
      <c r="A9">
        <v>0</v>
      </c>
      <c r="B9">
        <v>8</v>
      </c>
      <c r="C9">
        <v>0</v>
      </c>
      <c r="D9"/>
      <c r="E9">
        <v>1959</v>
      </c>
      <c r="F9">
        <v>3903</v>
      </c>
      <c r="G9">
        <v>46836000</v>
      </c>
      <c r="H9">
        <v>0.948308</v>
      </c>
      <c r="I9">
        <v>0</v>
      </c>
      <c r="J9">
        <v>0</v>
      </c>
      <c r="K9">
        <v>0</v>
      </c>
      <c r="L9">
        <v>0</v>
      </c>
      <c r="M9">
        <v>129.631723</v>
      </c>
      <c r="N9">
        <v>30</v>
      </c>
      <c r="O9">
        <v>5.204</v>
      </c>
      <c r="P9" s="75"/>
      <c r="Q9" s="55"/>
      <c r="R9" s="55">
        <f t="shared" si="0"/>
        <v>0</v>
      </c>
      <c r="S9" s="55"/>
      <c r="T9" s="55"/>
      <c r="U9" s="55"/>
      <c r="V9" s="55"/>
      <c r="W9" s="55"/>
      <c r="X9" s="55"/>
      <c r="Y9" s="55"/>
      <c r="Z9" s="76"/>
    </row>
    <row r="10" spans="1:26" ht="12.75">
      <c r="A10">
        <v>0</v>
      </c>
      <c r="B10">
        <v>9</v>
      </c>
      <c r="C10">
        <v>0</v>
      </c>
      <c r="D10"/>
      <c r="E10">
        <v>2332</v>
      </c>
      <c r="F10">
        <v>4647</v>
      </c>
      <c r="G10">
        <v>55764000</v>
      </c>
      <c r="H10">
        <v>0.970229</v>
      </c>
      <c r="I10">
        <v>0</v>
      </c>
      <c r="J10">
        <v>0</v>
      </c>
      <c r="K10">
        <v>0</v>
      </c>
      <c r="L10">
        <v>0</v>
      </c>
      <c r="M10">
        <v>129.996008</v>
      </c>
      <c r="N10">
        <v>30</v>
      </c>
      <c r="O10">
        <v>6.196</v>
      </c>
      <c r="P10" s="75"/>
      <c r="Q10" s="55"/>
      <c r="R10" s="55">
        <f t="shared" si="0"/>
        <v>0</v>
      </c>
      <c r="S10" s="55"/>
      <c r="T10" s="55"/>
      <c r="U10" s="55"/>
      <c r="V10" s="55"/>
      <c r="W10" s="55"/>
      <c r="X10" s="55"/>
      <c r="Y10" s="55"/>
      <c r="Z10" s="76"/>
    </row>
    <row r="11" spans="1:26" ht="12.75">
      <c r="A11">
        <v>0</v>
      </c>
      <c r="B11">
        <v>10</v>
      </c>
      <c r="C11">
        <v>0</v>
      </c>
      <c r="D11"/>
      <c r="E11">
        <v>1987</v>
      </c>
      <c r="F11">
        <v>3967</v>
      </c>
      <c r="G11">
        <v>47604000</v>
      </c>
      <c r="H11">
        <v>0.940078</v>
      </c>
      <c r="I11">
        <v>0</v>
      </c>
      <c r="J11">
        <v>0</v>
      </c>
      <c r="K11">
        <v>0</v>
      </c>
      <c r="L11">
        <v>0</v>
      </c>
      <c r="M11">
        <v>129.796605</v>
      </c>
      <c r="N11">
        <v>30</v>
      </c>
      <c r="O11">
        <v>5.289333</v>
      </c>
      <c r="P11" s="75"/>
      <c r="Q11" s="55"/>
      <c r="R11" s="55">
        <f t="shared" si="0"/>
        <v>0</v>
      </c>
      <c r="S11" s="55"/>
      <c r="T11" s="55"/>
      <c r="U11" s="55"/>
      <c r="V11" s="55"/>
      <c r="W11" s="55"/>
      <c r="X11" s="55"/>
      <c r="Y11" s="55"/>
      <c r="Z11" s="76"/>
    </row>
    <row r="12" spans="1:26" ht="12.75">
      <c r="A12">
        <v>0</v>
      </c>
      <c r="B12">
        <v>1</v>
      </c>
      <c r="C12">
        <v>0</v>
      </c>
      <c r="D12"/>
      <c r="E12">
        <v>1872</v>
      </c>
      <c r="F12">
        <v>3733</v>
      </c>
      <c r="G12">
        <v>44796000</v>
      </c>
      <c r="H12">
        <v>0.969934</v>
      </c>
      <c r="I12">
        <v>0</v>
      </c>
      <c r="J12">
        <v>0</v>
      </c>
      <c r="K12">
        <v>0</v>
      </c>
      <c r="L12">
        <v>0</v>
      </c>
      <c r="M12">
        <v>122.231916</v>
      </c>
      <c r="N12">
        <v>30</v>
      </c>
      <c r="O12">
        <v>4.977333</v>
      </c>
      <c r="P12" s="75"/>
      <c r="Q12" s="55"/>
      <c r="R12" s="55">
        <f t="shared" si="0"/>
        <v>0</v>
      </c>
      <c r="S12" s="55"/>
      <c r="T12" s="55"/>
      <c r="U12" s="55"/>
      <c r="V12" s="55"/>
      <c r="W12" s="55"/>
      <c r="X12" s="55"/>
      <c r="Y12" s="55"/>
      <c r="Z12" s="76"/>
    </row>
    <row r="13" spans="1:26" ht="12.75">
      <c r="A13">
        <v>1</v>
      </c>
      <c r="B13">
        <v>0</v>
      </c>
      <c r="C13">
        <v>0</v>
      </c>
      <c r="D13"/>
      <c r="E13">
        <v>56</v>
      </c>
      <c r="F13">
        <v>1805</v>
      </c>
      <c r="G13">
        <v>577600</v>
      </c>
      <c r="H13">
        <v>0.343925</v>
      </c>
      <c r="I13">
        <v>0</v>
      </c>
      <c r="J13">
        <v>0</v>
      </c>
      <c r="K13">
        <v>0</v>
      </c>
      <c r="L13">
        <v>0</v>
      </c>
      <c r="M13">
        <v>122.741267</v>
      </c>
      <c r="N13">
        <v>0</v>
      </c>
      <c r="O13">
        <v>0.064178</v>
      </c>
      <c r="P13" s="75"/>
      <c r="Q13" s="55"/>
      <c r="R13" s="55">
        <f t="shared" si="0"/>
        <v>0</v>
      </c>
      <c r="S13" s="55"/>
      <c r="T13" s="55"/>
      <c r="U13" s="55"/>
      <c r="V13" s="55"/>
      <c r="W13" s="55"/>
      <c r="X13" s="55"/>
      <c r="Y13" s="55"/>
      <c r="Z13" s="76"/>
    </row>
    <row r="14" spans="1:26" ht="12.75">
      <c r="A14">
        <v>2</v>
      </c>
      <c r="B14">
        <v>0</v>
      </c>
      <c r="C14">
        <v>0</v>
      </c>
      <c r="D14"/>
      <c r="E14">
        <v>58</v>
      </c>
      <c r="F14">
        <v>2163</v>
      </c>
      <c r="G14">
        <v>692160</v>
      </c>
      <c r="H14">
        <v>0.311414</v>
      </c>
      <c r="I14">
        <v>0</v>
      </c>
      <c r="J14">
        <v>0</v>
      </c>
      <c r="K14">
        <v>0</v>
      </c>
      <c r="L14">
        <v>0</v>
      </c>
      <c r="M14">
        <v>129.393271</v>
      </c>
      <c r="N14">
        <v>0</v>
      </c>
      <c r="O14">
        <v>0.076907</v>
      </c>
      <c r="P14" s="75"/>
      <c r="Q14" s="55"/>
      <c r="R14" s="55">
        <f t="shared" si="0"/>
        <v>0</v>
      </c>
      <c r="S14" s="55"/>
      <c r="T14" s="55"/>
      <c r="U14" s="55"/>
      <c r="V14" s="55"/>
      <c r="W14" s="55"/>
      <c r="X14" s="55"/>
      <c r="Y14" s="55"/>
      <c r="Z14" s="76"/>
    </row>
    <row r="15" spans="1:26" ht="12.75">
      <c r="A15">
        <v>3</v>
      </c>
      <c r="B15">
        <v>0</v>
      </c>
      <c r="C15">
        <v>0</v>
      </c>
      <c r="D15"/>
      <c r="E15">
        <v>64</v>
      </c>
      <c r="F15">
        <v>2521</v>
      </c>
      <c r="G15">
        <v>806720</v>
      </c>
      <c r="H15">
        <v>0.285991</v>
      </c>
      <c r="I15">
        <v>0</v>
      </c>
      <c r="J15">
        <v>0</v>
      </c>
      <c r="K15">
        <v>0</v>
      </c>
      <c r="L15">
        <v>0</v>
      </c>
      <c r="M15">
        <v>113.969709</v>
      </c>
      <c r="N15">
        <v>0</v>
      </c>
      <c r="O15">
        <v>0.089636</v>
      </c>
      <c r="P15" s="75"/>
      <c r="Q15" s="55"/>
      <c r="R15" s="55">
        <f t="shared" si="0"/>
        <v>0</v>
      </c>
      <c r="S15" s="55"/>
      <c r="T15" s="55"/>
      <c r="U15" s="55"/>
      <c r="V15" s="55"/>
      <c r="W15" s="55"/>
      <c r="X15" s="55"/>
      <c r="Y15" s="55"/>
      <c r="Z15" s="76"/>
    </row>
    <row r="16" spans="1:26" ht="12.75">
      <c r="A16">
        <v>4</v>
      </c>
      <c r="B16">
        <v>0</v>
      </c>
      <c r="C16">
        <v>0</v>
      </c>
      <c r="D16"/>
      <c r="E16">
        <v>61</v>
      </c>
      <c r="F16">
        <v>2235</v>
      </c>
      <c r="G16">
        <v>715200</v>
      </c>
      <c r="H16">
        <v>0.293042</v>
      </c>
      <c r="I16">
        <v>0</v>
      </c>
      <c r="J16">
        <v>0</v>
      </c>
      <c r="K16">
        <v>0</v>
      </c>
      <c r="L16">
        <v>0</v>
      </c>
      <c r="M16">
        <v>109.399594</v>
      </c>
      <c r="N16">
        <v>0</v>
      </c>
      <c r="O16">
        <v>0.079467</v>
      </c>
      <c r="P16" s="75"/>
      <c r="Q16" s="55"/>
      <c r="R16" s="55">
        <f t="shared" si="0"/>
        <v>0</v>
      </c>
      <c r="S16" s="55"/>
      <c r="T16" s="55"/>
      <c r="U16" s="55"/>
      <c r="V16" s="55"/>
      <c r="W16" s="55"/>
      <c r="X16" s="55"/>
      <c r="Y16" s="55"/>
      <c r="Z16" s="76"/>
    </row>
    <row r="17" spans="1:26" ht="12.75">
      <c r="A17">
        <v>5</v>
      </c>
      <c r="B17">
        <v>0</v>
      </c>
      <c r="C17">
        <v>0</v>
      </c>
      <c r="D17"/>
      <c r="E17">
        <v>56</v>
      </c>
      <c r="F17">
        <v>2082</v>
      </c>
      <c r="G17">
        <v>666240</v>
      </c>
      <c r="H17">
        <v>0.279402</v>
      </c>
      <c r="I17">
        <v>0</v>
      </c>
      <c r="J17">
        <v>0</v>
      </c>
      <c r="K17">
        <v>0</v>
      </c>
      <c r="L17">
        <v>0</v>
      </c>
      <c r="M17">
        <v>126.029051</v>
      </c>
      <c r="N17">
        <v>0</v>
      </c>
      <c r="O17">
        <v>0.074027</v>
      </c>
      <c r="P17" s="75"/>
      <c r="Q17" s="55"/>
      <c r="R17" s="55">
        <f t="shared" si="0"/>
        <v>0</v>
      </c>
      <c r="S17" s="55"/>
      <c r="T17" s="55"/>
      <c r="U17" s="55"/>
      <c r="V17" s="55"/>
      <c r="W17" s="55"/>
      <c r="X17" s="55"/>
      <c r="Y17" s="55"/>
      <c r="Z17" s="76"/>
    </row>
    <row r="18" spans="1:26" ht="12.75">
      <c r="A18">
        <v>6</v>
      </c>
      <c r="B18">
        <v>0</v>
      </c>
      <c r="C18">
        <v>0</v>
      </c>
      <c r="D18"/>
      <c r="E18">
        <v>64</v>
      </c>
      <c r="F18">
        <v>1871</v>
      </c>
      <c r="G18">
        <v>598720</v>
      </c>
      <c r="H18">
        <v>0.278809</v>
      </c>
      <c r="I18">
        <v>0</v>
      </c>
      <c r="J18">
        <v>0</v>
      </c>
      <c r="K18">
        <v>0</v>
      </c>
      <c r="L18">
        <v>0</v>
      </c>
      <c r="M18">
        <v>114.531859</v>
      </c>
      <c r="N18">
        <v>0</v>
      </c>
      <c r="O18">
        <v>0.066524</v>
      </c>
      <c r="P18" s="75"/>
      <c r="Q18" s="55"/>
      <c r="R18" s="55">
        <f t="shared" si="0"/>
        <v>0</v>
      </c>
      <c r="S18" s="55"/>
      <c r="T18" s="55"/>
      <c r="U18" s="55"/>
      <c r="V18" s="55"/>
      <c r="W18" s="55"/>
      <c r="X18" s="55"/>
      <c r="Y18" s="55"/>
      <c r="Z18" s="76"/>
    </row>
    <row r="19" spans="1:26" ht="12.75">
      <c r="A19">
        <v>7</v>
      </c>
      <c r="B19">
        <v>0</v>
      </c>
      <c r="C19">
        <v>0</v>
      </c>
      <c r="D19"/>
      <c r="E19">
        <v>61</v>
      </c>
      <c r="F19">
        <v>1779</v>
      </c>
      <c r="G19">
        <v>569280</v>
      </c>
      <c r="H19">
        <v>0.316179</v>
      </c>
      <c r="I19">
        <v>0</v>
      </c>
      <c r="J19">
        <v>0</v>
      </c>
      <c r="K19">
        <v>0</v>
      </c>
      <c r="L19">
        <v>0</v>
      </c>
      <c r="M19">
        <v>129.709848</v>
      </c>
      <c r="N19">
        <v>0</v>
      </c>
      <c r="O19">
        <v>0.063253</v>
      </c>
      <c r="P19" s="75"/>
      <c r="Q19" s="55"/>
      <c r="R19" s="55">
        <f t="shared" si="0"/>
        <v>0</v>
      </c>
      <c r="S19" s="55"/>
      <c r="T19" s="55"/>
      <c r="U19" s="55"/>
      <c r="V19" s="55"/>
      <c r="W19" s="55"/>
      <c r="X19" s="55"/>
      <c r="Y19" s="55"/>
      <c r="Z19" s="76"/>
    </row>
    <row r="20" spans="1:26" ht="12.75">
      <c r="A20">
        <v>8</v>
      </c>
      <c r="B20">
        <v>0</v>
      </c>
      <c r="C20">
        <v>0</v>
      </c>
      <c r="D20"/>
      <c r="E20">
        <v>49</v>
      </c>
      <c r="F20">
        <v>1911</v>
      </c>
      <c r="G20">
        <v>611520</v>
      </c>
      <c r="H20">
        <v>0.281883</v>
      </c>
      <c r="I20">
        <v>0</v>
      </c>
      <c r="J20">
        <v>0</v>
      </c>
      <c r="K20">
        <v>0</v>
      </c>
      <c r="L20">
        <v>0</v>
      </c>
      <c r="M20">
        <v>122.665887</v>
      </c>
      <c r="N20">
        <v>0</v>
      </c>
      <c r="O20">
        <v>0.067947</v>
      </c>
      <c r="P20" s="75"/>
      <c r="Q20" s="55"/>
      <c r="R20" s="55">
        <f t="shared" si="0"/>
        <v>0</v>
      </c>
      <c r="S20" s="55"/>
      <c r="T20" s="55"/>
      <c r="U20" s="55"/>
      <c r="V20" s="55"/>
      <c r="W20" s="55"/>
      <c r="X20" s="55"/>
      <c r="Y20" s="55"/>
      <c r="Z20" s="76"/>
    </row>
    <row r="21" spans="1:26" ht="12.75">
      <c r="A21">
        <v>9</v>
      </c>
      <c r="B21">
        <v>0</v>
      </c>
      <c r="C21">
        <v>0</v>
      </c>
      <c r="D21"/>
      <c r="E21">
        <v>69</v>
      </c>
      <c r="F21">
        <v>2320</v>
      </c>
      <c r="G21">
        <v>742400</v>
      </c>
      <c r="H21">
        <v>0.286541</v>
      </c>
      <c r="I21">
        <v>0</v>
      </c>
      <c r="J21">
        <v>0</v>
      </c>
      <c r="K21">
        <v>0</v>
      </c>
      <c r="L21">
        <v>0</v>
      </c>
      <c r="M21">
        <v>127.289027</v>
      </c>
      <c r="N21">
        <v>0</v>
      </c>
      <c r="O21">
        <v>0.082489</v>
      </c>
      <c r="P21" s="75"/>
      <c r="Q21" s="55"/>
      <c r="R21" s="113">
        <v>0</v>
      </c>
      <c r="S21" s="55"/>
      <c r="T21" s="55"/>
      <c r="U21" s="55"/>
      <c r="V21" s="55"/>
      <c r="W21" s="55"/>
      <c r="X21" s="55"/>
      <c r="Y21" s="55"/>
      <c r="Z21" s="76"/>
    </row>
    <row r="22" spans="1:26" ht="12.75">
      <c r="A22">
        <v>10</v>
      </c>
      <c r="B22">
        <v>0</v>
      </c>
      <c r="C22">
        <v>0</v>
      </c>
      <c r="D22"/>
      <c r="E22">
        <v>59</v>
      </c>
      <c r="F22">
        <v>1965</v>
      </c>
      <c r="G22">
        <v>628800</v>
      </c>
      <c r="H22">
        <v>0.267859</v>
      </c>
      <c r="I22">
        <v>0</v>
      </c>
      <c r="J22">
        <v>0</v>
      </c>
      <c r="K22">
        <v>0</v>
      </c>
      <c r="L22">
        <v>0</v>
      </c>
      <c r="M22">
        <v>129.762786</v>
      </c>
      <c r="N22">
        <v>0</v>
      </c>
      <c r="O22">
        <v>0.069867</v>
      </c>
      <c r="P22" s="75"/>
      <c r="Q22" s="55"/>
      <c r="R22" s="114">
        <f aca="true" t="shared" si="1" ref="R22:R30">(I22+K22)/F22</f>
        <v>0</v>
      </c>
      <c r="S22" s="55">
        <v>0.0001</v>
      </c>
      <c r="T22" s="55"/>
      <c r="U22" s="55"/>
      <c r="V22" s="55"/>
      <c r="W22" s="55"/>
      <c r="X22" s="55"/>
      <c r="Y22" s="55"/>
      <c r="Z22" s="76"/>
    </row>
    <row r="23" spans="1:26" ht="12.75">
      <c r="A23">
        <v>0</v>
      </c>
      <c r="B23">
        <v>11</v>
      </c>
      <c r="C23"/>
      <c r="D23">
        <v>15</v>
      </c>
      <c r="E23">
        <v>627</v>
      </c>
      <c r="F23">
        <v>4389</v>
      </c>
      <c r="G23">
        <v>17977344</v>
      </c>
      <c r="H23">
        <v>0.060137</v>
      </c>
      <c r="I23">
        <v>0</v>
      </c>
      <c r="J23">
        <v>0</v>
      </c>
      <c r="K23">
        <v>0</v>
      </c>
      <c r="L23">
        <v>0</v>
      </c>
      <c r="M23">
        <v>129.91043</v>
      </c>
      <c r="N23">
        <v>2</v>
      </c>
      <c r="O23">
        <v>1.997483</v>
      </c>
      <c r="P23" s="75"/>
      <c r="Q23" s="55"/>
      <c r="R23" s="114">
        <f t="shared" si="1"/>
        <v>0</v>
      </c>
      <c r="S23" s="55">
        <v>0.0001</v>
      </c>
      <c r="T23" s="55"/>
      <c r="U23" s="55"/>
      <c r="V23" s="55"/>
      <c r="W23" s="55"/>
      <c r="X23" s="55"/>
      <c r="Y23" s="55"/>
      <c r="Z23" s="76"/>
    </row>
    <row r="24" spans="1:26" ht="12.75">
      <c r="A24">
        <v>0</v>
      </c>
      <c r="B24">
        <v>12</v>
      </c>
      <c r="C24"/>
      <c r="D24">
        <v>15</v>
      </c>
      <c r="E24">
        <v>627</v>
      </c>
      <c r="F24">
        <v>4389</v>
      </c>
      <c r="G24">
        <v>17977344</v>
      </c>
      <c r="H24">
        <v>0.05574</v>
      </c>
      <c r="I24">
        <v>0</v>
      </c>
      <c r="J24">
        <v>0</v>
      </c>
      <c r="K24">
        <v>0</v>
      </c>
      <c r="L24">
        <v>0</v>
      </c>
      <c r="M24">
        <v>129.91043</v>
      </c>
      <c r="N24">
        <v>2</v>
      </c>
      <c r="O24">
        <v>1.997483</v>
      </c>
      <c r="P24" s="75"/>
      <c r="Q24" s="55"/>
      <c r="R24" s="114">
        <f t="shared" si="1"/>
        <v>0</v>
      </c>
      <c r="S24" s="55">
        <v>0.0001</v>
      </c>
      <c r="T24" s="55"/>
      <c r="U24" s="55"/>
      <c r="V24" s="55"/>
      <c r="W24" s="55"/>
      <c r="X24" s="55"/>
      <c r="Y24" s="55"/>
      <c r="Z24" s="76"/>
    </row>
    <row r="25" spans="1:26" ht="12.75">
      <c r="A25">
        <v>0</v>
      </c>
      <c r="B25">
        <v>13</v>
      </c>
      <c r="C25"/>
      <c r="D25">
        <v>15</v>
      </c>
      <c r="E25">
        <v>625</v>
      </c>
      <c r="F25">
        <v>4375</v>
      </c>
      <c r="G25">
        <v>17920000</v>
      </c>
      <c r="H25">
        <v>0.04508</v>
      </c>
      <c r="I25">
        <v>0</v>
      </c>
      <c r="J25">
        <v>0</v>
      </c>
      <c r="K25">
        <v>0</v>
      </c>
      <c r="L25">
        <v>0</v>
      </c>
      <c r="M25">
        <v>129.999991</v>
      </c>
      <c r="N25">
        <v>2</v>
      </c>
      <c r="O25">
        <v>1.991111</v>
      </c>
      <c r="P25" s="75"/>
      <c r="Q25" s="55"/>
      <c r="R25" s="114">
        <f t="shared" si="1"/>
        <v>0</v>
      </c>
      <c r="S25" s="55">
        <v>0.0001</v>
      </c>
      <c r="T25" s="55"/>
      <c r="U25" s="55"/>
      <c r="V25" s="55"/>
      <c r="W25" s="55"/>
      <c r="X25" s="55"/>
      <c r="Y25" s="55"/>
      <c r="Z25" s="76"/>
    </row>
    <row r="26" spans="1:26" ht="12.75">
      <c r="A26">
        <v>0</v>
      </c>
      <c r="B26">
        <v>14</v>
      </c>
      <c r="C26"/>
      <c r="D26">
        <v>15</v>
      </c>
      <c r="E26">
        <v>625</v>
      </c>
      <c r="F26">
        <v>4375</v>
      </c>
      <c r="G26">
        <v>17920000</v>
      </c>
      <c r="H26">
        <v>0.056897</v>
      </c>
      <c r="I26">
        <v>0</v>
      </c>
      <c r="J26">
        <v>0</v>
      </c>
      <c r="K26">
        <v>0</v>
      </c>
      <c r="L26">
        <v>0</v>
      </c>
      <c r="M26">
        <v>129.820399</v>
      </c>
      <c r="N26">
        <v>2</v>
      </c>
      <c r="O26">
        <v>1.991111</v>
      </c>
      <c r="P26" s="75"/>
      <c r="Q26" s="55"/>
      <c r="R26" s="114">
        <f t="shared" si="1"/>
        <v>0</v>
      </c>
      <c r="S26" s="55">
        <v>0.0001</v>
      </c>
      <c r="T26" s="55"/>
      <c r="U26" s="55"/>
      <c r="V26" s="55"/>
      <c r="W26" s="55"/>
      <c r="X26" s="55"/>
      <c r="Y26" s="55"/>
      <c r="Z26" s="76"/>
    </row>
    <row r="27" spans="1:26" ht="12.75">
      <c r="A27">
        <v>0</v>
      </c>
      <c r="B27">
        <v>15</v>
      </c>
      <c r="C27"/>
      <c r="D27">
        <v>15</v>
      </c>
      <c r="E27">
        <v>2503</v>
      </c>
      <c r="F27">
        <v>17521</v>
      </c>
      <c r="G27">
        <v>71766016</v>
      </c>
      <c r="H27">
        <v>0.036729</v>
      </c>
      <c r="I27">
        <v>0</v>
      </c>
      <c r="J27">
        <v>0</v>
      </c>
      <c r="K27">
        <v>0</v>
      </c>
      <c r="L27">
        <v>0</v>
      </c>
      <c r="M27">
        <v>129.999998</v>
      </c>
      <c r="N27">
        <v>8</v>
      </c>
      <c r="O27">
        <v>7.974002</v>
      </c>
      <c r="P27" s="75"/>
      <c r="Q27" s="55"/>
      <c r="R27" s="114">
        <f t="shared" si="1"/>
        <v>0</v>
      </c>
      <c r="S27" s="55">
        <v>0.0001</v>
      </c>
      <c r="T27" s="55"/>
      <c r="U27" s="55"/>
      <c r="V27" s="55"/>
      <c r="W27" s="55"/>
      <c r="X27" s="55"/>
      <c r="Y27" s="55"/>
      <c r="Z27" s="76"/>
    </row>
    <row r="28" spans="1:26" ht="12.75">
      <c r="A28">
        <v>0</v>
      </c>
      <c r="B28">
        <v>16</v>
      </c>
      <c r="C28"/>
      <c r="D28">
        <v>15</v>
      </c>
      <c r="E28">
        <v>2503</v>
      </c>
      <c r="F28">
        <v>17521</v>
      </c>
      <c r="G28">
        <v>71766016</v>
      </c>
      <c r="H28">
        <v>0.03601</v>
      </c>
      <c r="I28">
        <v>0</v>
      </c>
      <c r="J28">
        <v>0</v>
      </c>
      <c r="K28">
        <v>0</v>
      </c>
      <c r="L28">
        <v>0</v>
      </c>
      <c r="M28">
        <v>129.999999</v>
      </c>
      <c r="N28">
        <v>8</v>
      </c>
      <c r="O28">
        <v>7.974002</v>
      </c>
      <c r="P28" s="75"/>
      <c r="Q28" s="55"/>
      <c r="R28" s="114">
        <f t="shared" si="1"/>
        <v>0</v>
      </c>
      <c r="S28" s="55">
        <v>0.0001</v>
      </c>
      <c r="T28" s="55"/>
      <c r="U28" s="55"/>
      <c r="V28" s="55"/>
      <c r="W28" s="55"/>
      <c r="X28" s="55"/>
      <c r="Y28" s="55"/>
      <c r="Z28" s="76"/>
    </row>
    <row r="29" spans="1:26" ht="12.75">
      <c r="A29">
        <v>0</v>
      </c>
      <c r="B29">
        <v>17</v>
      </c>
      <c r="C29"/>
      <c r="D29">
        <v>15</v>
      </c>
      <c r="E29">
        <v>2504</v>
      </c>
      <c r="F29">
        <v>17528</v>
      </c>
      <c r="G29">
        <v>71794688</v>
      </c>
      <c r="H29">
        <v>0.036052</v>
      </c>
      <c r="I29">
        <v>0</v>
      </c>
      <c r="J29">
        <v>0</v>
      </c>
      <c r="K29">
        <v>0</v>
      </c>
      <c r="L29">
        <v>0</v>
      </c>
      <c r="M29">
        <v>130</v>
      </c>
      <c r="N29">
        <v>8</v>
      </c>
      <c r="O29">
        <v>7.977188</v>
      </c>
      <c r="P29" s="75"/>
      <c r="Q29" s="55"/>
      <c r="R29" s="114">
        <f t="shared" si="1"/>
        <v>0</v>
      </c>
      <c r="S29" s="55">
        <v>0.0001</v>
      </c>
      <c r="T29" s="55"/>
      <c r="U29" s="55"/>
      <c r="V29" s="55"/>
      <c r="W29" s="55"/>
      <c r="X29" s="55"/>
      <c r="Y29" s="55"/>
      <c r="Z29" s="76"/>
    </row>
    <row r="30" spans="1:26" ht="12.75">
      <c r="A30">
        <v>0</v>
      </c>
      <c r="B30">
        <v>18</v>
      </c>
      <c r="C30"/>
      <c r="D30">
        <v>15</v>
      </c>
      <c r="E30">
        <v>1870</v>
      </c>
      <c r="F30">
        <v>3740</v>
      </c>
      <c r="G30">
        <v>44880000</v>
      </c>
      <c r="H30">
        <v>0.036216</v>
      </c>
      <c r="I30">
        <v>0</v>
      </c>
      <c r="J30">
        <v>0</v>
      </c>
      <c r="K30">
        <v>0</v>
      </c>
      <c r="L30">
        <v>0</v>
      </c>
      <c r="M30">
        <v>129.999987</v>
      </c>
      <c r="N30">
        <v>5</v>
      </c>
      <c r="O30">
        <v>4.986667</v>
      </c>
      <c r="P30" s="75"/>
      <c r="Q30" s="55"/>
      <c r="R30" s="114">
        <f t="shared" si="1"/>
        <v>0</v>
      </c>
      <c r="S30" s="55">
        <v>0.0001</v>
      </c>
      <c r="T30" s="55"/>
      <c r="U30" s="55"/>
      <c r="V30" s="55"/>
      <c r="W30" s="55"/>
      <c r="X30" s="55"/>
      <c r="Y30" s="55"/>
      <c r="Z30" s="76"/>
    </row>
    <row r="31" spans="1:26" ht="12.75">
      <c r="A31">
        <v>0</v>
      </c>
      <c r="B31">
        <v>24</v>
      </c>
      <c r="C31"/>
      <c r="D31">
        <v>13</v>
      </c>
      <c r="E31">
        <v>899</v>
      </c>
      <c r="F31">
        <v>899</v>
      </c>
      <c r="G31">
        <v>863040</v>
      </c>
      <c r="H31">
        <v>0.029916</v>
      </c>
      <c r="I31">
        <v>0</v>
      </c>
      <c r="J31">
        <v>0</v>
      </c>
      <c r="K31">
        <v>0</v>
      </c>
      <c r="L31">
        <v>0</v>
      </c>
      <c r="M31">
        <v>130</v>
      </c>
      <c r="N31">
        <v>0.096</v>
      </c>
      <c r="O31">
        <v>0.095893</v>
      </c>
      <c r="P31" s="75"/>
      <c r="Q31" s="55"/>
      <c r="R31" s="114">
        <f aca="true" t="shared" si="2" ref="R31:R61">(I31+K31)*100/F31</f>
        <v>0</v>
      </c>
      <c r="S31" s="101">
        <v>0.05</v>
      </c>
      <c r="T31" s="101"/>
      <c r="U31" s="101"/>
      <c r="V31" s="55"/>
      <c r="W31" s="55"/>
      <c r="X31" s="55"/>
      <c r="Y31" s="55"/>
      <c r="Z31" s="76"/>
    </row>
    <row r="32" spans="1:26" ht="12.75">
      <c r="A32">
        <v>0</v>
      </c>
      <c r="B32">
        <v>25</v>
      </c>
      <c r="C32"/>
      <c r="D32">
        <v>13</v>
      </c>
      <c r="E32">
        <v>899</v>
      </c>
      <c r="F32">
        <v>899</v>
      </c>
      <c r="G32">
        <v>863040</v>
      </c>
      <c r="H32">
        <v>0.029508</v>
      </c>
      <c r="I32">
        <v>0</v>
      </c>
      <c r="J32">
        <v>0</v>
      </c>
      <c r="K32">
        <v>0</v>
      </c>
      <c r="L32">
        <v>0</v>
      </c>
      <c r="M32">
        <v>129.823462</v>
      </c>
      <c r="N32">
        <v>0.096</v>
      </c>
      <c r="O32">
        <v>0.095893</v>
      </c>
      <c r="P32" s="75"/>
      <c r="Q32" s="55"/>
      <c r="R32" s="114">
        <f t="shared" si="2"/>
        <v>0</v>
      </c>
      <c r="S32" s="101">
        <v>0.05</v>
      </c>
      <c r="T32" s="101"/>
      <c r="U32" s="101"/>
      <c r="V32" s="55"/>
      <c r="W32" s="55"/>
      <c r="X32" s="55"/>
      <c r="Y32" s="55"/>
      <c r="Z32" s="76"/>
    </row>
    <row r="33" spans="1:26" ht="12.75">
      <c r="A33">
        <v>0</v>
      </c>
      <c r="B33">
        <v>26</v>
      </c>
      <c r="C33"/>
      <c r="D33">
        <v>13</v>
      </c>
      <c r="E33">
        <v>899</v>
      </c>
      <c r="F33">
        <v>899</v>
      </c>
      <c r="G33">
        <v>863040</v>
      </c>
      <c r="H33">
        <v>0.029789</v>
      </c>
      <c r="I33">
        <v>0</v>
      </c>
      <c r="J33">
        <v>0</v>
      </c>
      <c r="K33">
        <v>0</v>
      </c>
      <c r="L33">
        <v>0</v>
      </c>
      <c r="M33">
        <v>129.999998</v>
      </c>
      <c r="N33">
        <v>0.096</v>
      </c>
      <c r="O33">
        <v>0.095893</v>
      </c>
      <c r="P33" s="75"/>
      <c r="Q33" s="55"/>
      <c r="R33" s="114">
        <f t="shared" si="2"/>
        <v>0</v>
      </c>
      <c r="S33" s="101">
        <v>0.05</v>
      </c>
      <c r="T33" s="101"/>
      <c r="U33" s="101"/>
      <c r="V33" s="55"/>
      <c r="W33" s="55"/>
      <c r="X33" s="55"/>
      <c r="Y33" s="55"/>
      <c r="Z33" s="76"/>
    </row>
    <row r="34" spans="1:26" ht="12.75">
      <c r="A34">
        <v>0</v>
      </c>
      <c r="B34">
        <v>27</v>
      </c>
      <c r="C34"/>
      <c r="D34">
        <v>13</v>
      </c>
      <c r="E34">
        <v>899</v>
      </c>
      <c r="F34">
        <v>899</v>
      </c>
      <c r="G34">
        <v>863040</v>
      </c>
      <c r="H34">
        <v>0.030021</v>
      </c>
      <c r="I34">
        <v>2</v>
      </c>
      <c r="J34">
        <v>1920</v>
      </c>
      <c r="K34">
        <v>0</v>
      </c>
      <c r="L34">
        <v>0</v>
      </c>
      <c r="M34">
        <v>129.833841</v>
      </c>
      <c r="N34">
        <v>0.096</v>
      </c>
      <c r="O34">
        <v>0.095893</v>
      </c>
      <c r="P34" s="75"/>
      <c r="Q34" s="55"/>
      <c r="R34" s="99">
        <f t="shared" si="2"/>
        <v>0.22246941045606228</v>
      </c>
      <c r="S34" s="101">
        <v>0.05</v>
      </c>
      <c r="T34" s="101"/>
      <c r="U34" s="101"/>
      <c r="V34" s="55"/>
      <c r="W34" s="55"/>
      <c r="X34" s="55"/>
      <c r="Y34" s="55"/>
      <c r="Z34" s="76"/>
    </row>
    <row r="35" spans="1:26" ht="12.75">
      <c r="A35">
        <v>0</v>
      </c>
      <c r="B35">
        <v>28</v>
      </c>
      <c r="C35"/>
      <c r="D35">
        <v>13</v>
      </c>
      <c r="E35">
        <v>899</v>
      </c>
      <c r="F35">
        <v>899</v>
      </c>
      <c r="G35">
        <v>863040</v>
      </c>
      <c r="H35">
        <v>0.029865</v>
      </c>
      <c r="I35">
        <v>0</v>
      </c>
      <c r="J35">
        <v>0</v>
      </c>
      <c r="K35">
        <v>0</v>
      </c>
      <c r="L35">
        <v>0</v>
      </c>
      <c r="M35">
        <v>130.000002</v>
      </c>
      <c r="N35">
        <v>0.096</v>
      </c>
      <c r="O35">
        <v>0.095893</v>
      </c>
      <c r="P35" s="75"/>
      <c r="Q35" s="55"/>
      <c r="R35" s="114">
        <f t="shared" si="2"/>
        <v>0</v>
      </c>
      <c r="S35" s="101">
        <v>0.05</v>
      </c>
      <c r="T35" s="101"/>
      <c r="U35" s="101"/>
      <c r="V35" s="55"/>
      <c r="W35" s="55"/>
      <c r="X35" s="55"/>
      <c r="Y35" s="55"/>
      <c r="Z35" s="76"/>
    </row>
    <row r="36" spans="1:26" ht="12.75">
      <c r="A36">
        <v>0</v>
      </c>
      <c r="B36">
        <v>29</v>
      </c>
      <c r="C36"/>
      <c r="D36">
        <v>13</v>
      </c>
      <c r="E36">
        <v>899</v>
      </c>
      <c r="F36">
        <v>899</v>
      </c>
      <c r="G36">
        <v>863040</v>
      </c>
      <c r="H36">
        <v>0.030174</v>
      </c>
      <c r="I36">
        <v>2</v>
      </c>
      <c r="J36">
        <v>1920</v>
      </c>
      <c r="K36">
        <v>0</v>
      </c>
      <c r="L36">
        <v>0</v>
      </c>
      <c r="M36">
        <v>129.460775</v>
      </c>
      <c r="N36">
        <v>0.096</v>
      </c>
      <c r="O36">
        <v>0.095893</v>
      </c>
      <c r="P36" s="75"/>
      <c r="Q36" s="55"/>
      <c r="R36" s="99">
        <f t="shared" si="2"/>
        <v>0.22246941045606228</v>
      </c>
      <c r="S36" s="101">
        <v>0.05</v>
      </c>
      <c r="T36" s="101"/>
      <c r="U36" s="101"/>
      <c r="V36" s="55"/>
      <c r="W36" s="55"/>
      <c r="X36" s="55"/>
      <c r="Y36" s="55"/>
      <c r="Z36" s="76"/>
    </row>
    <row r="37" spans="1:26" ht="12.75">
      <c r="A37">
        <v>0</v>
      </c>
      <c r="B37">
        <v>30</v>
      </c>
      <c r="C37"/>
      <c r="D37">
        <v>13</v>
      </c>
      <c r="E37">
        <v>899</v>
      </c>
      <c r="F37">
        <v>899</v>
      </c>
      <c r="G37">
        <v>863040</v>
      </c>
      <c r="H37">
        <v>0.030396</v>
      </c>
      <c r="I37">
        <v>2</v>
      </c>
      <c r="J37">
        <v>1920</v>
      </c>
      <c r="K37">
        <v>0</v>
      </c>
      <c r="L37">
        <v>0</v>
      </c>
      <c r="M37">
        <v>129.906201</v>
      </c>
      <c r="N37">
        <v>0.096</v>
      </c>
      <c r="O37">
        <v>0.095893</v>
      </c>
      <c r="P37" s="75"/>
      <c r="Q37" s="55"/>
      <c r="R37" s="99">
        <f t="shared" si="2"/>
        <v>0.22246941045606228</v>
      </c>
      <c r="S37" s="101">
        <v>0.05</v>
      </c>
      <c r="T37" s="101"/>
      <c r="U37" s="101"/>
      <c r="V37" s="55"/>
      <c r="W37" s="55"/>
      <c r="X37" s="55"/>
      <c r="Y37" s="55"/>
      <c r="Z37" s="76"/>
    </row>
    <row r="38" spans="1:26" ht="12.75">
      <c r="A38">
        <v>0</v>
      </c>
      <c r="B38">
        <v>31</v>
      </c>
      <c r="C38"/>
      <c r="D38">
        <v>13</v>
      </c>
      <c r="E38">
        <v>899</v>
      </c>
      <c r="F38">
        <v>899</v>
      </c>
      <c r="G38">
        <v>863040</v>
      </c>
      <c r="H38">
        <v>0.030717</v>
      </c>
      <c r="I38">
        <v>6</v>
      </c>
      <c r="J38">
        <v>5760</v>
      </c>
      <c r="K38">
        <v>0</v>
      </c>
      <c r="L38">
        <v>0</v>
      </c>
      <c r="M38">
        <v>125.870532</v>
      </c>
      <c r="N38">
        <v>0.096</v>
      </c>
      <c r="O38">
        <v>0.095893</v>
      </c>
      <c r="P38" s="75"/>
      <c r="Q38" s="55"/>
      <c r="R38" s="99">
        <f t="shared" si="2"/>
        <v>0.6674082313681868</v>
      </c>
      <c r="S38" s="101">
        <v>0.05</v>
      </c>
      <c r="T38" s="101"/>
      <c r="U38" s="101"/>
      <c r="V38" s="55"/>
      <c r="W38" s="55"/>
      <c r="X38" s="55"/>
      <c r="Y38" s="55"/>
      <c r="Z38" s="76"/>
    </row>
    <row r="39" spans="1:26" ht="12.75">
      <c r="A39">
        <v>0</v>
      </c>
      <c r="B39">
        <v>32</v>
      </c>
      <c r="C39"/>
      <c r="D39">
        <v>13</v>
      </c>
      <c r="E39">
        <v>899</v>
      </c>
      <c r="F39">
        <v>899</v>
      </c>
      <c r="G39">
        <v>863040</v>
      </c>
      <c r="H39">
        <v>0.031038</v>
      </c>
      <c r="I39">
        <v>5</v>
      </c>
      <c r="J39">
        <v>4800</v>
      </c>
      <c r="K39">
        <v>0</v>
      </c>
      <c r="L39">
        <v>0</v>
      </c>
      <c r="M39">
        <v>130.000002</v>
      </c>
      <c r="N39">
        <v>0.096</v>
      </c>
      <c r="O39">
        <v>0.095893</v>
      </c>
      <c r="P39" s="75"/>
      <c r="Q39" s="55"/>
      <c r="R39" s="99">
        <f t="shared" si="2"/>
        <v>0.5561735261401557</v>
      </c>
      <c r="S39" s="101">
        <v>0.05</v>
      </c>
      <c r="T39" s="101"/>
      <c r="U39" s="101"/>
      <c r="V39" s="55"/>
      <c r="W39" s="55"/>
      <c r="X39" s="55"/>
      <c r="Y39" s="55"/>
      <c r="Z39" s="76"/>
    </row>
    <row r="40" spans="1:26" ht="12.75">
      <c r="A40">
        <v>0</v>
      </c>
      <c r="B40">
        <v>33</v>
      </c>
      <c r="C40"/>
      <c r="D40">
        <v>13</v>
      </c>
      <c r="E40">
        <v>899</v>
      </c>
      <c r="F40">
        <v>899</v>
      </c>
      <c r="G40">
        <v>863040</v>
      </c>
      <c r="H40">
        <v>0.030046</v>
      </c>
      <c r="I40">
        <v>1</v>
      </c>
      <c r="J40">
        <v>960</v>
      </c>
      <c r="K40">
        <v>0</v>
      </c>
      <c r="L40">
        <v>0</v>
      </c>
      <c r="M40">
        <v>130</v>
      </c>
      <c r="N40">
        <v>0.096</v>
      </c>
      <c r="O40">
        <v>0.095893</v>
      </c>
      <c r="P40" s="75"/>
      <c r="Q40" s="55"/>
      <c r="R40" s="99">
        <f t="shared" si="2"/>
        <v>0.11123470522803114</v>
      </c>
      <c r="S40" s="101">
        <v>0.05</v>
      </c>
      <c r="T40" s="101"/>
      <c r="U40" s="101"/>
      <c r="V40" s="55"/>
      <c r="W40" s="55"/>
      <c r="X40" s="55"/>
      <c r="Y40" s="55"/>
      <c r="Z40" s="76"/>
    </row>
    <row r="41" spans="1:26" ht="12.75">
      <c r="A41">
        <v>0</v>
      </c>
      <c r="B41">
        <v>34</v>
      </c>
      <c r="C41"/>
      <c r="D41">
        <v>13</v>
      </c>
      <c r="E41">
        <v>899</v>
      </c>
      <c r="F41">
        <v>899</v>
      </c>
      <c r="G41">
        <v>863040</v>
      </c>
      <c r="H41">
        <v>0.03004</v>
      </c>
      <c r="I41">
        <v>1</v>
      </c>
      <c r="J41">
        <v>960</v>
      </c>
      <c r="K41">
        <v>0</v>
      </c>
      <c r="L41">
        <v>0</v>
      </c>
      <c r="M41">
        <v>130</v>
      </c>
      <c r="N41">
        <v>0.096</v>
      </c>
      <c r="O41">
        <v>0.095893</v>
      </c>
      <c r="P41" s="75"/>
      <c r="Q41" s="55"/>
      <c r="R41" s="99">
        <f t="shared" si="2"/>
        <v>0.11123470522803114</v>
      </c>
      <c r="S41" s="101">
        <v>0.05</v>
      </c>
      <c r="T41" s="101"/>
      <c r="U41" s="101"/>
      <c r="V41" s="55"/>
      <c r="W41" s="55"/>
      <c r="X41" s="55"/>
      <c r="Y41" s="55"/>
      <c r="Z41" s="76"/>
    </row>
    <row r="42" spans="1:26" ht="12.75">
      <c r="A42">
        <v>20</v>
      </c>
      <c r="B42">
        <v>0</v>
      </c>
      <c r="C42"/>
      <c r="D42">
        <v>13</v>
      </c>
      <c r="E42">
        <v>899</v>
      </c>
      <c r="F42">
        <v>899</v>
      </c>
      <c r="G42">
        <v>863040</v>
      </c>
      <c r="H42">
        <v>0.030531</v>
      </c>
      <c r="I42">
        <v>1</v>
      </c>
      <c r="J42">
        <v>960</v>
      </c>
      <c r="K42">
        <v>0</v>
      </c>
      <c r="L42">
        <v>0</v>
      </c>
      <c r="M42">
        <v>125.046691</v>
      </c>
      <c r="N42">
        <v>0.096</v>
      </c>
      <c r="O42">
        <v>0.095893</v>
      </c>
      <c r="P42" s="75"/>
      <c r="Q42" s="55"/>
      <c r="R42" s="99">
        <f t="shared" si="2"/>
        <v>0.11123470522803114</v>
      </c>
      <c r="S42" s="101">
        <v>0.05</v>
      </c>
      <c r="T42" s="101"/>
      <c r="U42" s="101"/>
      <c r="V42" s="55"/>
      <c r="W42" s="55"/>
      <c r="X42" s="55"/>
      <c r="Y42" s="55"/>
      <c r="Z42" s="76"/>
    </row>
    <row r="43" spans="1:26" ht="12.75">
      <c r="A43">
        <v>21</v>
      </c>
      <c r="B43">
        <v>0</v>
      </c>
      <c r="C43"/>
      <c r="D43">
        <v>13</v>
      </c>
      <c r="E43">
        <v>899</v>
      </c>
      <c r="F43">
        <v>899</v>
      </c>
      <c r="G43">
        <v>863040</v>
      </c>
      <c r="H43">
        <v>0.030756</v>
      </c>
      <c r="I43">
        <v>1</v>
      </c>
      <c r="J43">
        <v>960</v>
      </c>
      <c r="K43">
        <v>0</v>
      </c>
      <c r="L43">
        <v>0</v>
      </c>
      <c r="M43">
        <v>129.999995</v>
      </c>
      <c r="N43">
        <v>0.096</v>
      </c>
      <c r="O43">
        <v>0.095893</v>
      </c>
      <c r="P43" s="75"/>
      <c r="Q43" s="55"/>
      <c r="R43" s="99">
        <f t="shared" si="2"/>
        <v>0.11123470522803114</v>
      </c>
      <c r="S43" s="101">
        <v>0.05</v>
      </c>
      <c r="T43" s="101"/>
      <c r="U43" s="101"/>
      <c r="V43" s="55"/>
      <c r="W43" s="55"/>
      <c r="X43" s="55"/>
      <c r="Y43" s="55"/>
      <c r="Z43" s="76"/>
    </row>
    <row r="44" spans="1:26" ht="12.75">
      <c r="A44">
        <v>22</v>
      </c>
      <c r="B44">
        <v>0</v>
      </c>
      <c r="C44"/>
      <c r="D44">
        <v>13</v>
      </c>
      <c r="E44">
        <v>899</v>
      </c>
      <c r="F44">
        <v>899</v>
      </c>
      <c r="G44">
        <v>863040</v>
      </c>
      <c r="H44">
        <v>0.030981</v>
      </c>
      <c r="I44">
        <v>2</v>
      </c>
      <c r="J44">
        <v>1920</v>
      </c>
      <c r="K44">
        <v>0</v>
      </c>
      <c r="L44">
        <v>0</v>
      </c>
      <c r="M44">
        <v>130.000002</v>
      </c>
      <c r="N44">
        <v>0.096</v>
      </c>
      <c r="O44">
        <v>0.095893</v>
      </c>
      <c r="P44" s="75"/>
      <c r="Q44" s="55"/>
      <c r="R44" s="99">
        <f t="shared" si="2"/>
        <v>0.22246941045606228</v>
      </c>
      <c r="S44" s="101">
        <v>0.05</v>
      </c>
      <c r="T44" s="101"/>
      <c r="U44" s="101"/>
      <c r="V44" s="55"/>
      <c r="W44" s="55"/>
      <c r="X44" s="55"/>
      <c r="Y44" s="55"/>
      <c r="Z44" s="76"/>
    </row>
    <row r="45" spans="1:26" ht="12.75">
      <c r="A45">
        <v>23</v>
      </c>
      <c r="B45">
        <v>0</v>
      </c>
      <c r="C45"/>
      <c r="D45">
        <v>13</v>
      </c>
      <c r="E45">
        <v>899</v>
      </c>
      <c r="F45">
        <v>899</v>
      </c>
      <c r="G45">
        <v>863040</v>
      </c>
      <c r="H45">
        <v>0.030529</v>
      </c>
      <c r="I45">
        <v>2</v>
      </c>
      <c r="J45">
        <v>1920</v>
      </c>
      <c r="K45">
        <v>0</v>
      </c>
      <c r="L45">
        <v>0</v>
      </c>
      <c r="M45">
        <v>129.999995</v>
      </c>
      <c r="N45">
        <v>0.096</v>
      </c>
      <c r="O45">
        <v>0.095893</v>
      </c>
      <c r="P45" s="75"/>
      <c r="Q45" s="55"/>
      <c r="R45" s="99">
        <f t="shared" si="2"/>
        <v>0.22246941045606228</v>
      </c>
      <c r="S45" s="101">
        <v>0.05</v>
      </c>
      <c r="T45" s="101"/>
      <c r="U45" s="101"/>
      <c r="V45" s="55"/>
      <c r="W45" s="55"/>
      <c r="X45" s="55"/>
      <c r="Y45" s="55"/>
      <c r="Z45" s="76"/>
    </row>
    <row r="46" spans="1:26" ht="12.75">
      <c r="A46">
        <v>24</v>
      </c>
      <c r="B46">
        <v>0</v>
      </c>
      <c r="C46"/>
      <c r="D46">
        <v>13</v>
      </c>
      <c r="E46">
        <v>899</v>
      </c>
      <c r="F46">
        <v>899</v>
      </c>
      <c r="G46">
        <v>863040</v>
      </c>
      <c r="H46">
        <v>0.030032</v>
      </c>
      <c r="I46">
        <v>1</v>
      </c>
      <c r="J46">
        <v>960</v>
      </c>
      <c r="K46">
        <v>0</v>
      </c>
      <c r="L46">
        <v>0</v>
      </c>
      <c r="M46">
        <v>130.000001</v>
      </c>
      <c r="N46">
        <v>0.096</v>
      </c>
      <c r="O46">
        <v>0.095893</v>
      </c>
      <c r="P46" s="75"/>
      <c r="Q46" s="55"/>
      <c r="R46" s="99">
        <f t="shared" si="2"/>
        <v>0.11123470522803114</v>
      </c>
      <c r="S46" s="101">
        <v>0.05</v>
      </c>
      <c r="T46" s="101"/>
      <c r="U46" s="101"/>
      <c r="V46" s="55"/>
      <c r="W46" s="55"/>
      <c r="X46" s="55"/>
      <c r="Y46" s="55"/>
      <c r="Z46" s="76"/>
    </row>
    <row r="47" spans="1:26" ht="12.75">
      <c r="A47">
        <v>25</v>
      </c>
      <c r="B47">
        <v>0</v>
      </c>
      <c r="C47"/>
      <c r="D47">
        <v>13</v>
      </c>
      <c r="E47">
        <v>899</v>
      </c>
      <c r="F47">
        <v>899</v>
      </c>
      <c r="G47">
        <v>863040</v>
      </c>
      <c r="H47">
        <v>0.029617</v>
      </c>
      <c r="I47">
        <v>0</v>
      </c>
      <c r="J47">
        <v>0</v>
      </c>
      <c r="K47">
        <v>0</v>
      </c>
      <c r="L47">
        <v>0</v>
      </c>
      <c r="M47">
        <v>129.824561</v>
      </c>
      <c r="N47">
        <v>0.096</v>
      </c>
      <c r="O47">
        <v>0.095893</v>
      </c>
      <c r="P47" s="75"/>
      <c r="Q47" s="55"/>
      <c r="R47" s="114">
        <f t="shared" si="2"/>
        <v>0</v>
      </c>
      <c r="S47" s="101">
        <v>0.05</v>
      </c>
      <c r="T47" s="101"/>
      <c r="U47" s="101"/>
      <c r="V47" s="55"/>
      <c r="W47" s="55"/>
      <c r="X47" s="55"/>
      <c r="Y47" s="55"/>
      <c r="Z47" s="76"/>
    </row>
    <row r="48" spans="1:26" ht="12.75">
      <c r="A48">
        <v>26</v>
      </c>
      <c r="B48">
        <v>0</v>
      </c>
      <c r="C48"/>
      <c r="D48">
        <v>13</v>
      </c>
      <c r="E48">
        <v>899</v>
      </c>
      <c r="F48">
        <v>899</v>
      </c>
      <c r="G48">
        <v>863040</v>
      </c>
      <c r="H48">
        <v>0.029909</v>
      </c>
      <c r="I48">
        <v>0</v>
      </c>
      <c r="J48">
        <v>0</v>
      </c>
      <c r="K48">
        <v>0</v>
      </c>
      <c r="L48">
        <v>0</v>
      </c>
      <c r="M48">
        <v>130.000001</v>
      </c>
      <c r="N48">
        <v>0.096</v>
      </c>
      <c r="O48">
        <v>0.095893</v>
      </c>
      <c r="P48" s="75"/>
      <c r="Q48" s="55"/>
      <c r="R48" s="114">
        <f t="shared" si="2"/>
        <v>0</v>
      </c>
      <c r="S48" s="101">
        <v>0.05</v>
      </c>
      <c r="T48" s="101"/>
      <c r="U48" s="101"/>
      <c r="V48" s="55"/>
      <c r="W48" s="55"/>
      <c r="X48" s="55"/>
      <c r="Y48" s="55"/>
      <c r="Z48" s="76"/>
    </row>
    <row r="49" spans="1:26" ht="12.75">
      <c r="A49">
        <v>27</v>
      </c>
      <c r="B49">
        <v>0</v>
      </c>
      <c r="C49"/>
      <c r="D49">
        <v>13</v>
      </c>
      <c r="E49">
        <v>899</v>
      </c>
      <c r="F49">
        <v>899</v>
      </c>
      <c r="G49">
        <v>863040</v>
      </c>
      <c r="H49">
        <v>0.030232</v>
      </c>
      <c r="I49">
        <v>4</v>
      </c>
      <c r="J49">
        <v>3840</v>
      </c>
      <c r="K49">
        <v>0</v>
      </c>
      <c r="L49">
        <v>0</v>
      </c>
      <c r="M49">
        <v>129.8355</v>
      </c>
      <c r="N49">
        <v>0.096</v>
      </c>
      <c r="O49">
        <v>0.095893</v>
      </c>
      <c r="P49" s="75"/>
      <c r="Q49" s="55"/>
      <c r="R49" s="99">
        <f t="shared" si="2"/>
        <v>0.44493882091212456</v>
      </c>
      <c r="S49" s="101">
        <v>0.05</v>
      </c>
      <c r="T49" s="101"/>
      <c r="U49" s="101"/>
      <c r="V49" s="55"/>
      <c r="W49" s="55"/>
      <c r="X49" s="55"/>
      <c r="Y49" s="55"/>
      <c r="Z49" s="76"/>
    </row>
    <row r="50" spans="1:26" ht="12.75">
      <c r="A50">
        <v>28</v>
      </c>
      <c r="B50">
        <v>0</v>
      </c>
      <c r="C50"/>
      <c r="D50">
        <v>13</v>
      </c>
      <c r="E50">
        <v>899</v>
      </c>
      <c r="F50">
        <v>899</v>
      </c>
      <c r="G50">
        <v>863040</v>
      </c>
      <c r="H50">
        <v>0.029994</v>
      </c>
      <c r="I50">
        <v>0</v>
      </c>
      <c r="J50">
        <v>0</v>
      </c>
      <c r="K50">
        <v>0</v>
      </c>
      <c r="L50">
        <v>0</v>
      </c>
      <c r="M50">
        <v>130</v>
      </c>
      <c r="N50">
        <v>0.096</v>
      </c>
      <c r="O50">
        <v>0.095893</v>
      </c>
      <c r="P50" s="75"/>
      <c r="Q50" s="55"/>
      <c r="R50" s="114">
        <f t="shared" si="2"/>
        <v>0</v>
      </c>
      <c r="S50" s="101">
        <v>0.05</v>
      </c>
      <c r="T50" s="101"/>
      <c r="U50" s="101"/>
      <c r="V50" s="55"/>
      <c r="W50" s="55"/>
      <c r="X50" s="55"/>
      <c r="Y50" s="55"/>
      <c r="Z50" s="76"/>
    </row>
    <row r="51" spans="1:26" ht="12.75">
      <c r="A51">
        <v>29</v>
      </c>
      <c r="B51">
        <v>0</v>
      </c>
      <c r="C51"/>
      <c r="D51">
        <v>13</v>
      </c>
      <c r="E51">
        <v>899</v>
      </c>
      <c r="F51">
        <v>899</v>
      </c>
      <c r="G51">
        <v>863040</v>
      </c>
      <c r="H51">
        <v>0.030326</v>
      </c>
      <c r="I51">
        <v>6</v>
      </c>
      <c r="J51">
        <v>5760</v>
      </c>
      <c r="K51">
        <v>0</v>
      </c>
      <c r="L51">
        <v>0</v>
      </c>
      <c r="M51">
        <v>129.465557</v>
      </c>
      <c r="N51">
        <v>0.096</v>
      </c>
      <c r="O51">
        <v>0.095893</v>
      </c>
      <c r="P51" s="75"/>
      <c r="Q51" s="55"/>
      <c r="R51" s="99">
        <f t="shared" si="2"/>
        <v>0.6674082313681868</v>
      </c>
      <c r="S51" s="101">
        <v>0.05</v>
      </c>
      <c r="T51" s="101"/>
      <c r="U51" s="101"/>
      <c r="V51" s="55"/>
      <c r="W51" s="55"/>
      <c r="X51" s="55"/>
      <c r="Y51" s="55"/>
      <c r="Z51" s="76"/>
    </row>
    <row r="52" spans="1:26" ht="12.75">
      <c r="A52">
        <v>30</v>
      </c>
      <c r="B52">
        <v>0</v>
      </c>
      <c r="C52"/>
      <c r="D52">
        <v>13</v>
      </c>
      <c r="E52">
        <v>899</v>
      </c>
      <c r="F52">
        <v>899</v>
      </c>
      <c r="G52">
        <v>863040</v>
      </c>
      <c r="H52">
        <v>0.030557</v>
      </c>
      <c r="I52">
        <v>5</v>
      </c>
      <c r="J52">
        <v>4800</v>
      </c>
      <c r="K52">
        <v>0</v>
      </c>
      <c r="L52">
        <v>0</v>
      </c>
      <c r="M52">
        <v>129.907116</v>
      </c>
      <c r="N52">
        <v>0.096</v>
      </c>
      <c r="O52">
        <v>0.095893</v>
      </c>
      <c r="P52" s="75"/>
      <c r="Q52" s="55"/>
      <c r="R52" s="99">
        <f t="shared" si="2"/>
        <v>0.5561735261401557</v>
      </c>
      <c r="S52" s="101">
        <v>0.05</v>
      </c>
      <c r="T52" s="101"/>
      <c r="U52" s="101"/>
      <c r="V52" s="55"/>
      <c r="W52" s="55"/>
      <c r="X52" s="55"/>
      <c r="Y52" s="55"/>
      <c r="Z52" s="76"/>
    </row>
    <row r="53" spans="1:26" ht="12.75">
      <c r="A53">
        <v>31</v>
      </c>
      <c r="B53">
        <v>0</v>
      </c>
      <c r="C53"/>
      <c r="D53">
        <v>13</v>
      </c>
      <c r="E53">
        <v>899</v>
      </c>
      <c r="F53">
        <v>899</v>
      </c>
      <c r="G53">
        <v>863040</v>
      </c>
      <c r="H53">
        <v>0.033728</v>
      </c>
      <c r="I53">
        <v>10</v>
      </c>
      <c r="J53">
        <v>9600</v>
      </c>
      <c r="K53">
        <v>0</v>
      </c>
      <c r="L53">
        <v>0</v>
      </c>
      <c r="M53">
        <v>125.881907</v>
      </c>
      <c r="N53">
        <v>0.096</v>
      </c>
      <c r="O53">
        <v>0.095893</v>
      </c>
      <c r="P53" s="75"/>
      <c r="Q53" s="55"/>
      <c r="R53" s="99">
        <f t="shared" si="2"/>
        <v>1.1123470522803114</v>
      </c>
      <c r="S53" s="101">
        <v>0.05</v>
      </c>
      <c r="T53" s="101"/>
      <c r="U53" s="101"/>
      <c r="V53" s="55"/>
      <c r="W53" s="55"/>
      <c r="X53" s="55"/>
      <c r="Y53" s="55"/>
      <c r="Z53" s="76"/>
    </row>
    <row r="54" spans="1:26" ht="12.75">
      <c r="A54">
        <v>32</v>
      </c>
      <c r="B54">
        <v>0</v>
      </c>
      <c r="C54"/>
      <c r="D54">
        <v>13</v>
      </c>
      <c r="E54">
        <v>899</v>
      </c>
      <c r="F54">
        <v>899</v>
      </c>
      <c r="G54">
        <v>863040</v>
      </c>
      <c r="H54">
        <v>0.031219</v>
      </c>
      <c r="I54">
        <v>7</v>
      </c>
      <c r="J54">
        <v>6720</v>
      </c>
      <c r="K54">
        <v>0</v>
      </c>
      <c r="L54">
        <v>0</v>
      </c>
      <c r="M54">
        <v>129.999995</v>
      </c>
      <c r="N54">
        <v>0.096</v>
      </c>
      <c r="O54">
        <v>0.095893</v>
      </c>
      <c r="P54" s="75"/>
      <c r="Q54" s="55"/>
      <c r="R54" s="99">
        <f t="shared" si="2"/>
        <v>0.778642936596218</v>
      </c>
      <c r="S54" s="101">
        <v>0.05</v>
      </c>
      <c r="T54" s="101"/>
      <c r="U54" s="101"/>
      <c r="V54" s="55"/>
      <c r="W54" s="55"/>
      <c r="X54" s="55"/>
      <c r="Y54" s="55"/>
      <c r="Z54" s="76"/>
    </row>
    <row r="55" spans="1:26" ht="12.75">
      <c r="A55">
        <v>33</v>
      </c>
      <c r="B55">
        <v>0</v>
      </c>
      <c r="C55"/>
      <c r="D55">
        <v>13</v>
      </c>
      <c r="E55">
        <v>899</v>
      </c>
      <c r="F55">
        <v>899</v>
      </c>
      <c r="G55">
        <v>863040</v>
      </c>
      <c r="H55">
        <v>0.030237</v>
      </c>
      <c r="I55">
        <v>2</v>
      </c>
      <c r="J55">
        <v>1920</v>
      </c>
      <c r="K55">
        <v>0</v>
      </c>
      <c r="L55">
        <v>0</v>
      </c>
      <c r="M55">
        <v>129.999995</v>
      </c>
      <c r="N55">
        <v>0.096</v>
      </c>
      <c r="O55">
        <v>0.095893</v>
      </c>
      <c r="P55" s="75"/>
      <c r="Q55" s="55"/>
      <c r="R55" s="99">
        <f t="shared" si="2"/>
        <v>0.22246941045606228</v>
      </c>
      <c r="S55" s="101">
        <v>0.05</v>
      </c>
      <c r="T55" s="101"/>
      <c r="U55" s="101"/>
      <c r="V55" s="55"/>
      <c r="W55" s="55"/>
      <c r="X55" s="55"/>
      <c r="Y55" s="55"/>
      <c r="Z55" s="76"/>
    </row>
    <row r="56" spans="1:26" ht="12.75">
      <c r="A56">
        <v>34</v>
      </c>
      <c r="B56">
        <v>0</v>
      </c>
      <c r="C56"/>
      <c r="D56">
        <v>13</v>
      </c>
      <c r="E56">
        <v>899</v>
      </c>
      <c r="F56">
        <v>899</v>
      </c>
      <c r="G56">
        <v>863040</v>
      </c>
      <c r="H56">
        <v>0.030241</v>
      </c>
      <c r="I56">
        <v>4</v>
      </c>
      <c r="J56">
        <v>3840</v>
      </c>
      <c r="K56">
        <v>0</v>
      </c>
      <c r="L56">
        <v>0</v>
      </c>
      <c r="M56">
        <v>130.000001</v>
      </c>
      <c r="N56">
        <v>0.096</v>
      </c>
      <c r="O56">
        <v>0.095893</v>
      </c>
      <c r="P56" s="75"/>
      <c r="Q56" s="55"/>
      <c r="R56" s="99">
        <f t="shared" si="2"/>
        <v>0.44493882091212456</v>
      </c>
      <c r="S56" s="101">
        <v>0.05</v>
      </c>
      <c r="T56" s="101"/>
      <c r="U56" s="101"/>
      <c r="V56" s="55"/>
      <c r="W56" s="55"/>
      <c r="X56" s="55"/>
      <c r="Y56" s="55"/>
      <c r="Z56" s="76"/>
    </row>
    <row r="57" spans="1:26" ht="12.75">
      <c r="A57">
        <v>0</v>
      </c>
      <c r="B57">
        <v>20</v>
      </c>
      <c r="C57"/>
      <c r="D57">
        <v>13</v>
      </c>
      <c r="E57">
        <v>899</v>
      </c>
      <c r="F57">
        <v>899</v>
      </c>
      <c r="G57">
        <v>863040</v>
      </c>
      <c r="H57">
        <v>0.030436</v>
      </c>
      <c r="I57">
        <v>1</v>
      </c>
      <c r="J57">
        <v>960</v>
      </c>
      <c r="K57">
        <v>0</v>
      </c>
      <c r="L57">
        <v>0</v>
      </c>
      <c r="M57">
        <v>125.034864</v>
      </c>
      <c r="N57">
        <v>0.096</v>
      </c>
      <c r="O57">
        <v>0.095893</v>
      </c>
      <c r="P57" s="75"/>
      <c r="Q57" s="55"/>
      <c r="R57" s="99">
        <f t="shared" si="2"/>
        <v>0.11123470522803114</v>
      </c>
      <c r="S57" s="101">
        <v>0.05</v>
      </c>
      <c r="T57" s="101"/>
      <c r="U57" s="101"/>
      <c r="V57" s="55"/>
      <c r="W57" s="55"/>
      <c r="X57" s="55"/>
      <c r="Y57" s="55"/>
      <c r="Z57" s="76"/>
    </row>
    <row r="58" spans="1:26" ht="12.75">
      <c r="A58">
        <v>0</v>
      </c>
      <c r="B58">
        <v>21</v>
      </c>
      <c r="C58"/>
      <c r="D58">
        <v>13</v>
      </c>
      <c r="E58">
        <v>899</v>
      </c>
      <c r="F58">
        <v>899</v>
      </c>
      <c r="G58">
        <v>863040</v>
      </c>
      <c r="H58">
        <v>0.030535</v>
      </c>
      <c r="I58">
        <v>1</v>
      </c>
      <c r="J58">
        <v>960</v>
      </c>
      <c r="K58">
        <v>0</v>
      </c>
      <c r="L58">
        <v>0</v>
      </c>
      <c r="M58">
        <v>130</v>
      </c>
      <c r="N58">
        <v>0.096</v>
      </c>
      <c r="O58">
        <v>0.095893</v>
      </c>
      <c r="P58" s="75"/>
      <c r="Q58" s="55"/>
      <c r="R58" s="99">
        <f t="shared" si="2"/>
        <v>0.11123470522803114</v>
      </c>
      <c r="S58" s="101">
        <v>0.05</v>
      </c>
      <c r="T58" s="101"/>
      <c r="U58" s="101"/>
      <c r="V58" s="55"/>
      <c r="W58" s="55"/>
      <c r="X58" s="55"/>
      <c r="Y58" s="55"/>
      <c r="Z58" s="76"/>
    </row>
    <row r="59" spans="1:26" ht="12.75">
      <c r="A59">
        <v>0</v>
      </c>
      <c r="B59">
        <v>19</v>
      </c>
      <c r="C59"/>
      <c r="D59">
        <v>15</v>
      </c>
      <c r="E59">
        <v>1870</v>
      </c>
      <c r="F59">
        <v>3740</v>
      </c>
      <c r="G59">
        <v>44880000</v>
      </c>
      <c r="H59">
        <v>0.037088</v>
      </c>
      <c r="I59">
        <v>0</v>
      </c>
      <c r="J59">
        <v>0</v>
      </c>
      <c r="K59">
        <v>0</v>
      </c>
      <c r="L59">
        <v>0</v>
      </c>
      <c r="M59">
        <v>129.999989</v>
      </c>
      <c r="N59">
        <v>5</v>
      </c>
      <c r="O59">
        <v>4.986667</v>
      </c>
      <c r="P59" s="75"/>
      <c r="Q59" s="55"/>
      <c r="R59" s="114">
        <f t="shared" si="2"/>
        <v>0</v>
      </c>
      <c r="S59" s="91">
        <v>0.0001</v>
      </c>
      <c r="T59" s="91"/>
      <c r="U59" s="91"/>
      <c r="V59" s="55"/>
      <c r="W59" s="55"/>
      <c r="X59" s="55"/>
      <c r="Y59" s="55"/>
      <c r="Z59" s="76"/>
    </row>
    <row r="60" spans="1:26" ht="12.75">
      <c r="A60">
        <v>0</v>
      </c>
      <c r="B60">
        <v>22</v>
      </c>
      <c r="C60"/>
      <c r="D60">
        <v>13</v>
      </c>
      <c r="E60">
        <v>899</v>
      </c>
      <c r="F60">
        <v>899</v>
      </c>
      <c r="G60">
        <v>863040</v>
      </c>
      <c r="H60">
        <v>0.03088</v>
      </c>
      <c r="I60">
        <v>1</v>
      </c>
      <c r="J60">
        <v>960</v>
      </c>
      <c r="K60">
        <v>0</v>
      </c>
      <c r="L60">
        <v>0</v>
      </c>
      <c r="M60">
        <v>130.000001</v>
      </c>
      <c r="N60">
        <v>0.096</v>
      </c>
      <c r="O60">
        <v>0.095893</v>
      </c>
      <c r="P60" s="75"/>
      <c r="Q60" s="55"/>
      <c r="R60" s="99">
        <f t="shared" si="2"/>
        <v>0.11123470522803114</v>
      </c>
      <c r="S60" s="101">
        <v>0.05</v>
      </c>
      <c r="T60" s="101"/>
      <c r="U60" s="101"/>
      <c r="V60" s="55"/>
      <c r="W60" s="55"/>
      <c r="X60" s="55"/>
      <c r="Y60" s="55"/>
      <c r="Z60" s="76"/>
    </row>
    <row r="61" spans="1:26" ht="13.5" thickBot="1">
      <c r="A61">
        <v>0</v>
      </c>
      <c r="B61">
        <v>23</v>
      </c>
      <c r="C61"/>
      <c r="D61">
        <v>13</v>
      </c>
      <c r="E61">
        <v>899</v>
      </c>
      <c r="F61">
        <v>899</v>
      </c>
      <c r="G61">
        <v>863040</v>
      </c>
      <c r="H61">
        <v>0.030294</v>
      </c>
      <c r="I61">
        <v>1</v>
      </c>
      <c r="J61">
        <v>960</v>
      </c>
      <c r="K61">
        <v>0</v>
      </c>
      <c r="L61">
        <v>0</v>
      </c>
      <c r="M61">
        <v>129.999998</v>
      </c>
      <c r="N61">
        <v>0.096</v>
      </c>
      <c r="O61">
        <v>0.095893</v>
      </c>
      <c r="P61" s="77"/>
      <c r="Q61" s="59"/>
      <c r="R61" s="99">
        <f t="shared" si="2"/>
        <v>0.11123470522803114</v>
      </c>
      <c r="S61" s="103">
        <v>0.05</v>
      </c>
      <c r="T61" s="103"/>
      <c r="U61" s="103"/>
      <c r="V61" s="59"/>
      <c r="W61" s="59"/>
      <c r="X61" s="59"/>
      <c r="Y61" s="59"/>
      <c r="Z61" s="78"/>
    </row>
    <row r="62" ht="13.5" thickBot="1"/>
    <row r="63" spans="1:19" ht="13.5" thickBot="1">
      <c r="A63" s="513" t="s">
        <v>135</v>
      </c>
      <c r="B63" s="514"/>
      <c r="C63" s="514"/>
      <c r="D63" s="514"/>
      <c r="E63" s="515"/>
      <c r="S63" s="48"/>
    </row>
    <row r="64" spans="1:19" ht="12.75">
      <c r="A64" s="46"/>
      <c r="B64" s="64" t="s">
        <v>136</v>
      </c>
      <c r="C64" s="64" t="s">
        <v>137</v>
      </c>
      <c r="D64" s="64" t="s">
        <v>138</v>
      </c>
      <c r="E64" s="65" t="s">
        <v>139</v>
      </c>
      <c r="S64" s="48"/>
    </row>
    <row r="65" spans="1:5" ht="12.75">
      <c r="A65" s="79" t="s">
        <v>140</v>
      </c>
      <c r="B65" s="55">
        <v>0.007</v>
      </c>
      <c r="C65" s="55">
        <v>0.006</v>
      </c>
      <c r="D65" s="55">
        <v>0.002</v>
      </c>
      <c r="E65" s="76">
        <v>0.0018</v>
      </c>
    </row>
    <row r="66" spans="1:5" ht="12.75">
      <c r="A66" s="79" t="s">
        <v>141</v>
      </c>
      <c r="B66" s="55">
        <v>15</v>
      </c>
      <c r="C66" s="55">
        <v>7</v>
      </c>
      <c r="D66" s="55">
        <v>7</v>
      </c>
      <c r="E66" s="76">
        <v>7</v>
      </c>
    </row>
    <row r="67" spans="1:5" ht="12.75">
      <c r="A67" s="79" t="s">
        <v>142</v>
      </c>
      <c r="B67" s="55">
        <v>31</v>
      </c>
      <c r="C67" s="55">
        <v>15</v>
      </c>
      <c r="D67" s="55">
        <v>7</v>
      </c>
      <c r="E67" s="76">
        <v>7</v>
      </c>
    </row>
    <row r="68" spans="1:5" ht="12.75">
      <c r="A68" s="79" t="s">
        <v>143</v>
      </c>
      <c r="B68" s="55">
        <v>7</v>
      </c>
      <c r="C68" s="55">
        <v>4</v>
      </c>
      <c r="D68" s="55">
        <v>3</v>
      </c>
      <c r="E68" s="76">
        <v>2</v>
      </c>
    </row>
    <row r="69" spans="1:5" ht="13.5" thickBot="1">
      <c r="A69" s="80" t="s">
        <v>144</v>
      </c>
      <c r="B69" s="507" t="s">
        <v>145</v>
      </c>
      <c r="C69" s="507"/>
      <c r="D69" s="507"/>
      <c r="E69" s="508"/>
    </row>
    <row r="70" spans="1:5" ht="13.5" thickBot="1">
      <c r="A70" s="81" t="s">
        <v>146</v>
      </c>
      <c r="B70" s="507" t="s">
        <v>147</v>
      </c>
      <c r="C70" s="507"/>
      <c r="D70" s="507"/>
      <c r="E70" s="508"/>
    </row>
    <row r="71" spans="1:5" ht="13.5" thickBot="1">
      <c r="A71" s="82"/>
      <c r="B71" s="62"/>
      <c r="C71" s="62"/>
      <c r="D71" s="62"/>
      <c r="E71" s="62"/>
    </row>
    <row r="72" spans="1:17" ht="13.5" thickBot="1">
      <c r="A72" s="518" t="s">
        <v>149</v>
      </c>
      <c r="B72" s="519"/>
      <c r="C72" s="519"/>
      <c r="D72" s="519"/>
      <c r="E72" s="519"/>
      <c r="F72" s="519"/>
      <c r="G72" s="520"/>
      <c r="I72" s="501" t="s">
        <v>148</v>
      </c>
      <c r="J72" s="523"/>
      <c r="K72" s="523"/>
      <c r="L72" s="523"/>
      <c r="M72" s="523"/>
      <c r="N72" s="523"/>
      <c r="O72" s="523"/>
      <c r="P72" s="523"/>
      <c r="Q72" s="524"/>
    </row>
    <row r="73" spans="1:17" ht="12.75" customHeight="1">
      <c r="A73" s="455" t="s">
        <v>150</v>
      </c>
      <c r="B73" s="512"/>
      <c r="C73" s="510" t="s">
        <v>151</v>
      </c>
      <c r="D73" s="510"/>
      <c r="E73" s="510"/>
      <c r="F73" s="510"/>
      <c r="G73" s="511"/>
      <c r="I73" s="501" t="s">
        <v>303</v>
      </c>
      <c r="J73" s="502"/>
      <c r="K73" s="313" t="s">
        <v>304</v>
      </c>
      <c r="L73" s="313" t="s">
        <v>305</v>
      </c>
      <c r="M73" s="313" t="s">
        <v>306</v>
      </c>
      <c r="N73" s="313" t="s">
        <v>307</v>
      </c>
      <c r="O73" s="314" t="s">
        <v>309</v>
      </c>
      <c r="P73" s="319" t="s">
        <v>310</v>
      </c>
      <c r="Q73" s="320" t="s">
        <v>311</v>
      </c>
    </row>
    <row r="74" spans="1:17" ht="13.5" thickBot="1">
      <c r="A74" s="457" t="s">
        <v>155</v>
      </c>
      <c r="B74" s="509"/>
      <c r="C74" s="424" t="s">
        <v>156</v>
      </c>
      <c r="D74" s="424"/>
      <c r="E74" s="424"/>
      <c r="F74" s="424"/>
      <c r="G74" s="425"/>
      <c r="I74" s="503"/>
      <c r="J74" s="504"/>
      <c r="K74" s="311" t="s">
        <v>293</v>
      </c>
      <c r="L74" s="312">
        <v>0.15</v>
      </c>
      <c r="M74" s="312">
        <v>0.15</v>
      </c>
      <c r="N74" s="312">
        <v>0.05</v>
      </c>
      <c r="O74" s="132">
        <v>0.015</v>
      </c>
      <c r="P74" s="317">
        <v>32</v>
      </c>
      <c r="Q74" s="318">
        <v>5</v>
      </c>
    </row>
    <row r="75" spans="1:17" ht="12.75">
      <c r="A75" s="457" t="s">
        <v>158</v>
      </c>
      <c r="B75" s="509"/>
      <c r="C75" s="424" t="s">
        <v>159</v>
      </c>
      <c r="D75" s="424"/>
      <c r="E75" s="424"/>
      <c r="F75" s="424"/>
      <c r="G75" s="425"/>
      <c r="I75" s="501" t="s">
        <v>178</v>
      </c>
      <c r="J75" s="502"/>
      <c r="K75" s="313" t="s">
        <v>304</v>
      </c>
      <c r="L75" s="313" t="s">
        <v>305</v>
      </c>
      <c r="M75" s="313" t="s">
        <v>306</v>
      </c>
      <c r="N75" s="313" t="s">
        <v>307</v>
      </c>
      <c r="O75" s="314" t="s">
        <v>308</v>
      </c>
      <c r="P75" s="86"/>
      <c r="Q75" s="134"/>
    </row>
    <row r="76" spans="1:17" ht="13.5" thickBot="1">
      <c r="A76" s="457" t="s">
        <v>162</v>
      </c>
      <c r="B76" s="509"/>
      <c r="C76" s="424">
        <v>20</v>
      </c>
      <c r="D76" s="424"/>
      <c r="E76" s="424"/>
      <c r="F76" s="424"/>
      <c r="G76" s="425"/>
      <c r="I76" s="503"/>
      <c r="J76" s="504"/>
      <c r="K76" s="311" t="s">
        <v>293</v>
      </c>
      <c r="L76" s="312">
        <v>0.05</v>
      </c>
      <c r="M76" s="312">
        <v>0.05</v>
      </c>
      <c r="N76" s="312">
        <v>0.01</v>
      </c>
      <c r="O76" s="132">
        <v>0</v>
      </c>
      <c r="P76" s="315"/>
      <c r="Q76" s="316"/>
    </row>
    <row r="77" spans="1:7" ht="12.75">
      <c r="A77" s="448" t="s">
        <v>164</v>
      </c>
      <c r="B77" s="424"/>
      <c r="C77" s="424" t="s">
        <v>165</v>
      </c>
      <c r="D77" s="424"/>
      <c r="E77" s="424"/>
      <c r="F77" s="424"/>
      <c r="G77" s="425"/>
    </row>
    <row r="78" spans="1:7" ht="12.75">
      <c r="A78" s="448" t="s">
        <v>167</v>
      </c>
      <c r="B78" s="424"/>
      <c r="C78" s="424" t="s">
        <v>168</v>
      </c>
      <c r="D78" s="424"/>
      <c r="E78" s="424"/>
      <c r="F78" s="424"/>
      <c r="G78" s="425"/>
    </row>
    <row r="79" spans="1:7" ht="12.75">
      <c r="A79" s="448" t="s">
        <v>170</v>
      </c>
      <c r="B79" s="424"/>
      <c r="C79" s="424" t="s">
        <v>188</v>
      </c>
      <c r="D79" s="424"/>
      <c r="E79" s="424"/>
      <c r="F79" s="424"/>
      <c r="G79" s="425"/>
    </row>
    <row r="80" spans="1:7" ht="12.75">
      <c r="A80" s="457" t="s">
        <v>173</v>
      </c>
      <c r="B80" s="509"/>
      <c r="C80" s="424">
        <v>52</v>
      </c>
      <c r="D80" s="424"/>
      <c r="E80" s="424"/>
      <c r="F80" s="424"/>
      <c r="G80" s="425"/>
    </row>
    <row r="81" spans="1:7" ht="13.5" thickBot="1">
      <c r="A81" s="505" t="s">
        <v>176</v>
      </c>
      <c r="B81" s="506"/>
      <c r="C81" s="507" t="s">
        <v>189</v>
      </c>
      <c r="D81" s="507"/>
      <c r="E81" s="507"/>
      <c r="F81" s="507"/>
      <c r="G81" s="508"/>
    </row>
    <row r="82" ht="13.5" thickBot="1"/>
    <row r="83" spans="1:25" ht="13.5" thickBot="1">
      <c r="A83" s="513" t="s">
        <v>179</v>
      </c>
      <c r="B83" s="514"/>
      <c r="C83" s="514"/>
      <c r="D83" s="514"/>
      <c r="E83" s="514"/>
      <c r="F83" s="514"/>
      <c r="G83" s="514"/>
      <c r="H83" s="514"/>
      <c r="I83" s="514"/>
      <c r="J83" s="514"/>
      <c r="K83" s="514"/>
      <c r="L83" s="514"/>
      <c r="M83" s="514"/>
      <c r="N83" s="514"/>
      <c r="O83" s="514"/>
      <c r="P83" s="514"/>
      <c r="Q83" s="514"/>
      <c r="R83" s="514"/>
      <c r="S83" s="514"/>
      <c r="T83" s="514"/>
      <c r="U83" s="514"/>
      <c r="V83" s="514"/>
      <c r="W83" s="514"/>
      <c r="X83" s="514"/>
      <c r="Y83" s="515"/>
    </row>
    <row r="84" spans="1:25" ht="12.75">
      <c r="A84" s="105" t="s">
        <v>112</v>
      </c>
      <c r="B84" s="83">
        <v>11</v>
      </c>
      <c r="C84" s="84">
        <v>12</v>
      </c>
      <c r="D84" s="84">
        <v>13</v>
      </c>
      <c r="E84" s="84">
        <v>14</v>
      </c>
      <c r="F84" s="84">
        <v>15</v>
      </c>
      <c r="G84" s="84">
        <v>16</v>
      </c>
      <c r="H84" s="84">
        <v>17</v>
      </c>
      <c r="I84" s="84">
        <v>18</v>
      </c>
      <c r="J84" s="84">
        <v>19</v>
      </c>
      <c r="K84" s="84">
        <v>20</v>
      </c>
      <c r="L84" s="84">
        <v>21</v>
      </c>
      <c r="M84" s="106">
        <v>22</v>
      </c>
      <c r="N84" s="107">
        <v>23</v>
      </c>
      <c r="O84" s="107">
        <v>24</v>
      </c>
      <c r="P84" s="107">
        <v>25</v>
      </c>
      <c r="Q84" s="108">
        <v>26</v>
      </c>
      <c r="R84" s="115">
        <v>27</v>
      </c>
      <c r="S84" s="82">
        <v>28</v>
      </c>
      <c r="T84" s="82">
        <v>29</v>
      </c>
      <c r="U84" s="82">
        <v>30</v>
      </c>
      <c r="V84" s="82">
        <v>31</v>
      </c>
      <c r="W84" s="82">
        <v>32</v>
      </c>
      <c r="X84" s="82">
        <v>33</v>
      </c>
      <c r="Y84" s="116">
        <v>34</v>
      </c>
    </row>
    <row r="85" spans="1:25" ht="12.75">
      <c r="A85" s="97" t="s">
        <v>180</v>
      </c>
      <c r="B85" s="75">
        <v>0.002</v>
      </c>
      <c r="C85" s="75">
        <v>0.002</v>
      </c>
      <c r="D85" s="75">
        <v>0.002</v>
      </c>
      <c r="E85" s="75">
        <v>0.002</v>
      </c>
      <c r="F85" s="75">
        <v>0.003</v>
      </c>
      <c r="G85" s="75">
        <v>0.003</v>
      </c>
      <c r="H85" s="75">
        <v>0.003</v>
      </c>
      <c r="I85" s="75">
        <v>0.003</v>
      </c>
      <c r="J85" s="75">
        <v>0.003</v>
      </c>
      <c r="K85" s="55">
        <v>0.0015</v>
      </c>
      <c r="L85" s="55">
        <v>0.0015</v>
      </c>
      <c r="M85" s="55">
        <v>0.0015</v>
      </c>
      <c r="N85" s="55">
        <v>0.0015</v>
      </c>
      <c r="O85" s="55">
        <v>0.0015</v>
      </c>
      <c r="P85" s="55">
        <v>0.0015</v>
      </c>
      <c r="Q85" s="55">
        <v>0.0015</v>
      </c>
      <c r="R85" s="55">
        <v>0.0015</v>
      </c>
      <c r="S85" s="55">
        <v>0.0015</v>
      </c>
      <c r="T85" s="55">
        <v>0.0015</v>
      </c>
      <c r="U85" s="55">
        <v>0.0015</v>
      </c>
      <c r="V85" s="55">
        <v>0.0015</v>
      </c>
      <c r="W85" s="55">
        <v>0.0015</v>
      </c>
      <c r="X85" s="55">
        <v>0.0015</v>
      </c>
      <c r="Y85" s="76">
        <v>0.0015</v>
      </c>
    </row>
    <row r="86" spans="1:25" ht="12.75">
      <c r="A86" s="97" t="s">
        <v>181</v>
      </c>
      <c r="B86" s="75" t="s">
        <v>183</v>
      </c>
      <c r="C86" s="75" t="s">
        <v>183</v>
      </c>
      <c r="D86" s="75" t="s">
        <v>183</v>
      </c>
      <c r="E86" s="75" t="s">
        <v>183</v>
      </c>
      <c r="F86" s="75" t="s">
        <v>183</v>
      </c>
      <c r="G86" s="75" t="s">
        <v>183</v>
      </c>
      <c r="H86" s="75" t="s">
        <v>183</v>
      </c>
      <c r="I86" s="75" t="s">
        <v>183</v>
      </c>
      <c r="J86" s="75" t="s">
        <v>183</v>
      </c>
      <c r="K86" s="75" t="s">
        <v>183</v>
      </c>
      <c r="L86" s="75" t="s">
        <v>183</v>
      </c>
      <c r="M86" s="110" t="s">
        <v>183</v>
      </c>
      <c r="N86" s="55" t="s">
        <v>183</v>
      </c>
      <c r="O86" s="55" t="s">
        <v>183</v>
      </c>
      <c r="P86" s="55" t="s">
        <v>183</v>
      </c>
      <c r="Q86" s="76" t="s">
        <v>183</v>
      </c>
      <c r="R86" s="55" t="s">
        <v>183</v>
      </c>
      <c r="S86" s="76" t="s">
        <v>183</v>
      </c>
      <c r="T86" s="55" t="s">
        <v>183</v>
      </c>
      <c r="U86" s="76" t="s">
        <v>183</v>
      </c>
      <c r="V86" s="55" t="s">
        <v>183</v>
      </c>
      <c r="W86" s="76" t="s">
        <v>183</v>
      </c>
      <c r="X86" s="55" t="s">
        <v>183</v>
      </c>
      <c r="Y86" s="76" t="s">
        <v>183</v>
      </c>
    </row>
    <row r="87" spans="1:25" ht="13.5" thickBot="1">
      <c r="A87" s="98" t="s">
        <v>182</v>
      </c>
      <c r="B87" s="77">
        <v>0.0001</v>
      </c>
      <c r="C87" s="59">
        <v>0.0001</v>
      </c>
      <c r="D87" s="59">
        <v>0.0001</v>
      </c>
      <c r="E87" s="59">
        <v>0.0001</v>
      </c>
      <c r="F87" s="59">
        <v>0.0001</v>
      </c>
      <c r="G87" s="59">
        <v>0.021</v>
      </c>
      <c r="H87" s="59">
        <v>0.0001</v>
      </c>
      <c r="I87" s="59">
        <v>0.0001</v>
      </c>
      <c r="J87" s="59">
        <v>0.0001</v>
      </c>
      <c r="K87" s="59">
        <v>0.0001</v>
      </c>
      <c r="L87" s="59">
        <v>0.005</v>
      </c>
      <c r="M87" s="111">
        <v>0.0001</v>
      </c>
      <c r="N87" s="59">
        <v>0.0001</v>
      </c>
      <c r="O87" s="59">
        <v>0.0001</v>
      </c>
      <c r="P87" s="59">
        <v>0.0001</v>
      </c>
      <c r="Q87" s="59">
        <v>0.0001</v>
      </c>
      <c r="R87" s="59">
        <v>0.0001</v>
      </c>
      <c r="S87" s="59">
        <v>0.0001</v>
      </c>
      <c r="T87" s="59">
        <v>0.0001</v>
      </c>
      <c r="U87" s="59">
        <v>0.0001</v>
      </c>
      <c r="V87" s="59">
        <v>0.0001</v>
      </c>
      <c r="W87" s="59">
        <v>0.0001</v>
      </c>
      <c r="X87" s="59">
        <v>0.0001</v>
      </c>
      <c r="Y87" s="117">
        <v>0.008</v>
      </c>
    </row>
  </sheetData>
  <mergeCells count="44">
    <mergeCell ref="A81:B81"/>
    <mergeCell ref="C81:G81"/>
    <mergeCell ref="A83:Y83"/>
    <mergeCell ref="A79:B79"/>
    <mergeCell ref="C79:G79"/>
    <mergeCell ref="A80:B80"/>
    <mergeCell ref="C80:G80"/>
    <mergeCell ref="A77:B77"/>
    <mergeCell ref="C77:G77"/>
    <mergeCell ref="A78:B78"/>
    <mergeCell ref="C78:G78"/>
    <mergeCell ref="A75:B75"/>
    <mergeCell ref="C75:G75"/>
    <mergeCell ref="A76:B76"/>
    <mergeCell ref="C76:G76"/>
    <mergeCell ref="A72:G72"/>
    <mergeCell ref="A73:B73"/>
    <mergeCell ref="C73:G73"/>
    <mergeCell ref="A74:B74"/>
    <mergeCell ref="C74:G74"/>
    <mergeCell ref="B70:E70"/>
    <mergeCell ref="B69:E69"/>
    <mergeCell ref="R1:S1"/>
    <mergeCell ref="V1:X1"/>
    <mergeCell ref="A63:E63"/>
    <mergeCell ref="M1:M2"/>
    <mergeCell ref="N1:N2"/>
    <mergeCell ref="O1:O2"/>
    <mergeCell ref="P1:Q1"/>
    <mergeCell ref="I1:I2"/>
    <mergeCell ref="E1:E2"/>
    <mergeCell ref="F1:F2"/>
    <mergeCell ref="G1:G2"/>
    <mergeCell ref="H1:H2"/>
    <mergeCell ref="I72:Q72"/>
    <mergeCell ref="I73:J74"/>
    <mergeCell ref="I75:J76"/>
    <mergeCell ref="A1:A2"/>
    <mergeCell ref="B1:B2"/>
    <mergeCell ref="C1:C2"/>
    <mergeCell ref="D1:D2"/>
    <mergeCell ref="J1:J2"/>
    <mergeCell ref="K1:K2"/>
    <mergeCell ref="L1:L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40">
    <tabColor indexed="55"/>
  </sheetPr>
  <dimension ref="A1:Z57"/>
  <sheetViews>
    <sheetView workbookViewId="0" topLeftCell="O1">
      <selection activeCell="Z23" sqref="A3:Z23"/>
    </sheetView>
  </sheetViews>
  <sheetFormatPr defaultColWidth="9.140625" defaultRowHeight="12.75"/>
  <cols>
    <col min="1" max="1" width="10.140625" style="61" bestFit="1" customWidth="1"/>
    <col min="2" max="2" width="7.140625" style="61" bestFit="1" customWidth="1"/>
    <col min="3" max="3" width="9.00390625" style="61" customWidth="1"/>
    <col min="4" max="4" width="7.00390625" style="61" customWidth="1"/>
    <col min="5" max="7" width="9.140625" style="61" customWidth="1"/>
    <col min="8" max="8" width="14.140625" style="61" bestFit="1" customWidth="1"/>
    <col min="9" max="9" width="7.00390625" style="61" customWidth="1"/>
    <col min="10" max="10" width="8.00390625" style="61" customWidth="1"/>
    <col min="11" max="17" width="9.140625" style="61" customWidth="1"/>
    <col min="18" max="18" width="13.00390625" style="61" customWidth="1"/>
    <col min="19" max="16384" width="9.140625" style="61" customWidth="1"/>
  </cols>
  <sheetData>
    <row r="1" spans="1:26" ht="12.75" customHeight="1">
      <c r="A1" s="521" t="s">
        <v>111</v>
      </c>
      <c r="B1" s="516" t="s">
        <v>112</v>
      </c>
      <c r="C1" s="516" t="s">
        <v>113</v>
      </c>
      <c r="D1" s="516" t="s">
        <v>114</v>
      </c>
      <c r="E1" s="516" t="s">
        <v>115</v>
      </c>
      <c r="F1" s="516" t="s">
        <v>116</v>
      </c>
      <c r="G1" s="516" t="s">
        <v>117</v>
      </c>
      <c r="H1" s="516" t="s">
        <v>118</v>
      </c>
      <c r="I1" s="516" t="s">
        <v>119</v>
      </c>
      <c r="J1" s="516" t="s">
        <v>120</v>
      </c>
      <c r="K1" s="516" t="s">
        <v>121</v>
      </c>
      <c r="L1" s="516" t="s">
        <v>122</v>
      </c>
      <c r="M1" s="516" t="s">
        <v>109</v>
      </c>
      <c r="N1" s="516" t="s">
        <v>123</v>
      </c>
      <c r="O1" s="556" t="s">
        <v>124</v>
      </c>
      <c r="P1" s="477" t="s">
        <v>98</v>
      </c>
      <c r="Q1" s="431"/>
      <c r="R1" s="559" t="s">
        <v>99</v>
      </c>
      <c r="S1" s="559"/>
      <c r="T1" s="559"/>
      <c r="U1" s="559"/>
      <c r="V1" s="433" t="s">
        <v>100</v>
      </c>
      <c r="W1" s="479"/>
      <c r="X1" s="479"/>
      <c r="Y1" s="64" t="s">
        <v>101</v>
      </c>
      <c r="Z1" s="65"/>
    </row>
    <row r="2" spans="1:26" ht="39" thickBot="1">
      <c r="A2" s="522"/>
      <c r="B2" s="517"/>
      <c r="C2" s="517"/>
      <c r="D2" s="517"/>
      <c r="E2" s="517"/>
      <c r="F2" s="517"/>
      <c r="G2" s="517"/>
      <c r="H2" s="517"/>
      <c r="I2" s="517"/>
      <c r="J2" s="517"/>
      <c r="K2" s="517"/>
      <c r="L2" s="517"/>
      <c r="M2" s="517"/>
      <c r="N2" s="517"/>
      <c r="O2" s="557"/>
      <c r="P2" s="66" t="s">
        <v>125</v>
      </c>
      <c r="Q2" s="67" t="s">
        <v>103</v>
      </c>
      <c r="R2" s="68" t="s">
        <v>126</v>
      </c>
      <c r="S2" s="68" t="s">
        <v>127</v>
      </c>
      <c r="T2" s="69" t="s">
        <v>128</v>
      </c>
      <c r="U2" s="69" t="s">
        <v>129</v>
      </c>
      <c r="V2" s="67" t="s">
        <v>130</v>
      </c>
      <c r="W2" s="67" t="s">
        <v>131</v>
      </c>
      <c r="X2" s="67" t="s">
        <v>132</v>
      </c>
      <c r="Y2" s="70" t="s">
        <v>109</v>
      </c>
      <c r="Z2" s="71" t="s">
        <v>133</v>
      </c>
    </row>
    <row r="3" spans="1:26" ht="12.75">
      <c r="A3" s="416">
        <v>4</v>
      </c>
      <c r="B3" s="417">
        <v>0</v>
      </c>
      <c r="C3" s="417">
        <v>0</v>
      </c>
      <c r="D3" s="417"/>
      <c r="E3" s="417">
        <v>426</v>
      </c>
      <c r="F3" s="417">
        <v>29984</v>
      </c>
      <c r="G3" s="417">
        <v>9594880</v>
      </c>
      <c r="H3" s="417">
        <v>0.10577</v>
      </c>
      <c r="I3" s="417">
        <v>0</v>
      </c>
      <c r="J3" s="417">
        <v>0</v>
      </c>
      <c r="K3" s="417">
        <v>0</v>
      </c>
      <c r="L3" s="417">
        <v>0</v>
      </c>
      <c r="M3" s="417">
        <v>284.004481</v>
      </c>
      <c r="N3" s="417">
        <v>0</v>
      </c>
      <c r="O3" s="417">
        <v>1.066098</v>
      </c>
      <c r="P3" s="64">
        <f>SUM(O3:O6)</f>
        <v>125.217423</v>
      </c>
      <c r="Q3" s="64">
        <f>P3/SUM(N3:N6)</f>
        <v>0.626087115</v>
      </c>
      <c r="R3" s="64"/>
      <c r="S3" s="64"/>
      <c r="T3" s="64" t="s">
        <v>134</v>
      </c>
      <c r="U3" s="64">
        <v>100</v>
      </c>
      <c r="V3" s="64">
        <f>SUM(O3:O23)</f>
        <v>177.60404</v>
      </c>
      <c r="W3" s="64">
        <f>(SUM(G3:G23)-SUM(J3:J23)-SUM(L3:L23))/9000000</f>
        <v>177.60403911111112</v>
      </c>
      <c r="X3" s="64">
        <f>SUM(O3:O23)</f>
        <v>177.60404</v>
      </c>
      <c r="Y3" s="417">
        <v>264.2954</v>
      </c>
      <c r="Z3" s="65">
        <f>W3/Y3</f>
        <v>0.671990655573692</v>
      </c>
    </row>
    <row r="4" spans="1:26" ht="12.75">
      <c r="A4" s="418">
        <v>0</v>
      </c>
      <c r="B4" s="415">
        <v>4</v>
      </c>
      <c r="C4" s="415">
        <v>0</v>
      </c>
      <c r="D4" s="415"/>
      <c r="E4" s="415">
        <v>30026</v>
      </c>
      <c r="F4" s="415">
        <v>59988</v>
      </c>
      <c r="G4" s="415">
        <v>719856000</v>
      </c>
      <c r="H4" s="415">
        <v>0.11342</v>
      </c>
      <c r="I4" s="415">
        <v>0</v>
      </c>
      <c r="J4" s="415">
        <v>0</v>
      </c>
      <c r="K4" s="415">
        <v>0</v>
      </c>
      <c r="L4" s="415">
        <v>0</v>
      </c>
      <c r="M4" s="415">
        <v>293.809457</v>
      </c>
      <c r="N4" s="415">
        <v>100</v>
      </c>
      <c r="O4" s="415">
        <v>79.984</v>
      </c>
      <c r="P4" s="55"/>
      <c r="Q4" s="55"/>
      <c r="R4" s="55"/>
      <c r="S4" s="55"/>
      <c r="T4" s="55"/>
      <c r="U4" s="55"/>
      <c r="V4" s="55"/>
      <c r="W4" s="55"/>
      <c r="X4" s="55"/>
      <c r="Y4" s="55"/>
      <c r="Z4" s="76"/>
    </row>
    <row r="5" spans="1:26" ht="12.75">
      <c r="A5" s="418">
        <v>10</v>
      </c>
      <c r="B5" s="415">
        <v>4</v>
      </c>
      <c r="C5" s="415">
        <v>0</v>
      </c>
      <c r="D5" s="415"/>
      <c r="E5" s="415">
        <v>246</v>
      </c>
      <c r="F5" s="415">
        <v>16331</v>
      </c>
      <c r="G5" s="415">
        <v>5225920</v>
      </c>
      <c r="H5" s="415">
        <v>0.213944</v>
      </c>
      <c r="I5" s="415">
        <v>0</v>
      </c>
      <c r="J5" s="415">
        <v>0</v>
      </c>
      <c r="K5" s="415">
        <v>0</v>
      </c>
      <c r="L5" s="415">
        <v>0</v>
      </c>
      <c r="M5" s="415">
        <v>186.492984</v>
      </c>
      <c r="N5" s="415">
        <v>0</v>
      </c>
      <c r="O5" s="415">
        <v>0.580658</v>
      </c>
      <c r="P5" s="55"/>
      <c r="Q5" s="55"/>
      <c r="R5" s="55"/>
      <c r="S5" s="51"/>
      <c r="T5" s="55"/>
      <c r="U5" s="55"/>
      <c r="V5" s="55"/>
      <c r="W5" s="55"/>
      <c r="X5" s="55"/>
      <c r="Y5" s="55"/>
      <c r="Z5" s="76"/>
    </row>
    <row r="6" spans="1:26" ht="12.75">
      <c r="A6" s="418">
        <v>4</v>
      </c>
      <c r="B6" s="415">
        <v>10</v>
      </c>
      <c r="C6" s="415">
        <v>0</v>
      </c>
      <c r="D6" s="415"/>
      <c r="E6" s="415">
        <v>16345</v>
      </c>
      <c r="F6" s="415">
        <v>32690</v>
      </c>
      <c r="G6" s="415">
        <v>392280000</v>
      </c>
      <c r="H6" s="415">
        <v>0.17568</v>
      </c>
      <c r="I6" s="415">
        <v>0</v>
      </c>
      <c r="J6" s="415">
        <v>0</v>
      </c>
      <c r="K6" s="415">
        <v>0</v>
      </c>
      <c r="L6" s="415">
        <v>0</v>
      </c>
      <c r="M6" s="415">
        <v>195.472851</v>
      </c>
      <c r="N6" s="415">
        <v>100</v>
      </c>
      <c r="O6" s="415">
        <v>43.586667</v>
      </c>
      <c r="P6" s="55"/>
      <c r="Q6" s="55"/>
      <c r="R6" s="55"/>
      <c r="S6" s="51"/>
      <c r="T6" s="55"/>
      <c r="U6" s="55"/>
      <c r="V6" s="55"/>
      <c r="W6" s="55"/>
      <c r="X6" s="55"/>
      <c r="Y6" s="55"/>
      <c r="Z6" s="76"/>
    </row>
    <row r="7" spans="1:26" ht="12.75">
      <c r="A7" s="418">
        <v>1</v>
      </c>
      <c r="B7" s="415">
        <v>0</v>
      </c>
      <c r="C7" s="415"/>
      <c r="D7" s="415">
        <v>5</v>
      </c>
      <c r="E7" s="415">
        <v>525</v>
      </c>
      <c r="F7" s="415">
        <v>1050</v>
      </c>
      <c r="G7" s="415">
        <v>537600</v>
      </c>
      <c r="H7" s="415">
        <v>0.074965</v>
      </c>
      <c r="I7" s="415">
        <v>0</v>
      </c>
      <c r="J7" s="415">
        <v>0</v>
      </c>
      <c r="K7" s="415">
        <v>0</v>
      </c>
      <c r="L7" s="415">
        <v>0</v>
      </c>
      <c r="M7" s="415">
        <v>274.960298</v>
      </c>
      <c r="N7" s="415">
        <v>0.06</v>
      </c>
      <c r="O7" s="415">
        <v>0.059733</v>
      </c>
      <c r="P7" s="55"/>
      <c r="Q7" s="55"/>
      <c r="R7" s="90">
        <f>(I7+K7)/F7</f>
        <v>0</v>
      </c>
      <c r="S7" s="51">
        <v>0.01</v>
      </c>
      <c r="T7" s="55"/>
      <c r="U7" s="55"/>
      <c r="V7" s="55"/>
      <c r="W7" s="55"/>
      <c r="X7" s="55"/>
      <c r="Y7" s="55"/>
      <c r="Z7" s="76"/>
    </row>
    <row r="8" spans="1:26" ht="12.75">
      <c r="A8" s="418">
        <v>3</v>
      </c>
      <c r="B8" s="415">
        <v>0</v>
      </c>
      <c r="C8" s="415"/>
      <c r="D8" s="415">
        <v>5</v>
      </c>
      <c r="E8" s="415">
        <v>527</v>
      </c>
      <c r="F8" s="415">
        <v>1054</v>
      </c>
      <c r="G8" s="415">
        <v>539648</v>
      </c>
      <c r="H8" s="415">
        <v>0.067679</v>
      </c>
      <c r="I8" s="415">
        <v>0</v>
      </c>
      <c r="J8" s="415">
        <v>0</v>
      </c>
      <c r="K8" s="415">
        <v>0</v>
      </c>
      <c r="L8" s="415">
        <v>0</v>
      </c>
      <c r="M8" s="415">
        <v>278.531819</v>
      </c>
      <c r="N8" s="415">
        <v>0.06</v>
      </c>
      <c r="O8" s="415">
        <v>0.059961</v>
      </c>
      <c r="P8" s="55"/>
      <c r="Q8" s="55"/>
      <c r="R8" s="90">
        <f>(I8+K8)/F8</f>
        <v>0</v>
      </c>
      <c r="S8" s="51">
        <v>0.01</v>
      </c>
      <c r="T8" s="55"/>
      <c r="U8" s="55"/>
      <c r="V8" s="55"/>
      <c r="W8" s="55"/>
      <c r="X8" s="55"/>
      <c r="Y8" s="55"/>
      <c r="Z8" s="76"/>
    </row>
    <row r="9" spans="1:26" ht="12.75">
      <c r="A9" s="418">
        <v>7</v>
      </c>
      <c r="B9" s="415">
        <v>0</v>
      </c>
      <c r="C9" s="415"/>
      <c r="D9" s="415">
        <v>7</v>
      </c>
      <c r="E9" s="415">
        <v>450</v>
      </c>
      <c r="F9" s="415">
        <v>900</v>
      </c>
      <c r="G9" s="415">
        <v>864000</v>
      </c>
      <c r="H9" s="415">
        <v>0.024336</v>
      </c>
      <c r="I9" s="415">
        <v>0</v>
      </c>
      <c r="J9" s="415">
        <v>0</v>
      </c>
      <c r="K9" s="415">
        <v>0</v>
      </c>
      <c r="L9" s="415">
        <v>0</v>
      </c>
      <c r="M9" s="415">
        <v>205.673957</v>
      </c>
      <c r="N9" s="415">
        <v>0.096</v>
      </c>
      <c r="O9" s="415">
        <v>0.096</v>
      </c>
      <c r="P9" s="55"/>
      <c r="Q9" s="55"/>
      <c r="R9" s="90">
        <f>(I9+K9)/F9</f>
        <v>0</v>
      </c>
      <c r="S9" s="91">
        <v>0.05</v>
      </c>
      <c r="T9" s="55"/>
      <c r="U9" s="55"/>
      <c r="V9" s="55"/>
      <c r="W9" s="55"/>
      <c r="X9" s="55"/>
      <c r="Y9" s="55"/>
      <c r="Z9" s="76"/>
    </row>
    <row r="10" spans="1:26" ht="12.75">
      <c r="A10" s="418">
        <v>8</v>
      </c>
      <c r="B10" s="415">
        <v>0</v>
      </c>
      <c r="C10" s="415"/>
      <c r="D10" s="415">
        <v>7</v>
      </c>
      <c r="E10" s="415">
        <v>450</v>
      </c>
      <c r="F10" s="415">
        <v>900</v>
      </c>
      <c r="G10" s="415">
        <v>864000</v>
      </c>
      <c r="H10" s="415">
        <v>0.026644</v>
      </c>
      <c r="I10" s="415">
        <v>0</v>
      </c>
      <c r="J10" s="415">
        <v>0</v>
      </c>
      <c r="K10" s="415">
        <v>0</v>
      </c>
      <c r="L10" s="415">
        <v>0</v>
      </c>
      <c r="M10" s="415">
        <v>210.367999</v>
      </c>
      <c r="N10" s="415">
        <v>0.096</v>
      </c>
      <c r="O10" s="415">
        <v>0.096</v>
      </c>
      <c r="P10" s="55"/>
      <c r="Q10" s="55"/>
      <c r="R10" s="90">
        <f>(I10+K10)*100/F10</f>
        <v>0</v>
      </c>
      <c r="S10" s="91">
        <v>0.05</v>
      </c>
      <c r="T10" s="55"/>
      <c r="U10" s="55"/>
      <c r="V10" s="55"/>
      <c r="W10" s="55"/>
      <c r="X10" s="55"/>
      <c r="Y10" s="55"/>
      <c r="Z10" s="76"/>
    </row>
    <row r="11" spans="1:26" ht="12.75">
      <c r="A11" s="418">
        <v>9</v>
      </c>
      <c r="B11" s="415">
        <v>0</v>
      </c>
      <c r="C11" s="415"/>
      <c r="D11" s="415">
        <v>7</v>
      </c>
      <c r="E11" s="415">
        <v>450</v>
      </c>
      <c r="F11" s="415">
        <v>900</v>
      </c>
      <c r="G11" s="415">
        <v>864000</v>
      </c>
      <c r="H11" s="415">
        <v>0.028211</v>
      </c>
      <c r="I11" s="415">
        <v>0</v>
      </c>
      <c r="J11" s="415">
        <v>0</v>
      </c>
      <c r="K11" s="415">
        <v>0</v>
      </c>
      <c r="L11" s="415">
        <v>0</v>
      </c>
      <c r="M11" s="415">
        <v>208.221946</v>
      </c>
      <c r="N11" s="415">
        <v>0.096</v>
      </c>
      <c r="O11" s="415">
        <v>0.096</v>
      </c>
      <c r="P11" s="55"/>
      <c r="Q11" s="55"/>
      <c r="R11" s="90">
        <f>(I11+K11)*100/F11</f>
        <v>0</v>
      </c>
      <c r="S11" s="91">
        <v>0.05</v>
      </c>
      <c r="T11" s="55"/>
      <c r="U11" s="55"/>
      <c r="V11" s="55"/>
      <c r="W11" s="55"/>
      <c r="X11" s="55"/>
      <c r="Y11" s="55"/>
      <c r="Z11" s="76"/>
    </row>
    <row r="12" spans="1:26" ht="12.75">
      <c r="A12" s="418">
        <v>10</v>
      </c>
      <c r="B12" s="415">
        <v>0</v>
      </c>
      <c r="C12" s="415"/>
      <c r="D12" s="415">
        <v>7</v>
      </c>
      <c r="E12" s="415">
        <v>549</v>
      </c>
      <c r="F12" s="415">
        <v>2196</v>
      </c>
      <c r="G12" s="415">
        <v>8994816</v>
      </c>
      <c r="H12" s="415">
        <v>0.024105</v>
      </c>
      <c r="I12" s="415">
        <v>0</v>
      </c>
      <c r="J12" s="415">
        <v>0</v>
      </c>
      <c r="K12" s="415">
        <v>0</v>
      </c>
      <c r="L12" s="415">
        <v>0</v>
      </c>
      <c r="M12" s="415">
        <v>259.648704</v>
      </c>
      <c r="N12" s="415">
        <v>1</v>
      </c>
      <c r="O12" s="415">
        <v>0.999424</v>
      </c>
      <c r="P12" s="55"/>
      <c r="Q12" s="55"/>
      <c r="R12" s="90">
        <f aca="true" t="shared" si="0" ref="R12:R17">(I12+K12)/F12</f>
        <v>0</v>
      </c>
      <c r="S12" s="51">
        <v>0.0001</v>
      </c>
      <c r="T12" s="55"/>
      <c r="U12" s="55"/>
      <c r="V12" s="55"/>
      <c r="W12" s="55"/>
      <c r="X12" s="55"/>
      <c r="Y12" s="55"/>
      <c r="Z12" s="76"/>
    </row>
    <row r="13" spans="1:26" ht="12.75">
      <c r="A13" s="418">
        <v>0</v>
      </c>
      <c r="B13" s="415">
        <v>1</v>
      </c>
      <c r="C13" s="415"/>
      <c r="D13" s="415">
        <v>5</v>
      </c>
      <c r="E13" s="415">
        <v>7168</v>
      </c>
      <c r="F13" s="415">
        <v>14336</v>
      </c>
      <c r="G13" s="415">
        <v>172032000</v>
      </c>
      <c r="H13" s="415">
        <v>0.0627</v>
      </c>
      <c r="I13" s="415">
        <v>0</v>
      </c>
      <c r="J13" s="415">
        <v>0</v>
      </c>
      <c r="K13" s="415">
        <v>0</v>
      </c>
      <c r="L13" s="415">
        <v>0</v>
      </c>
      <c r="M13" s="415">
        <v>293.704055</v>
      </c>
      <c r="N13" s="415">
        <v>19.200001</v>
      </c>
      <c r="O13" s="415">
        <v>19.114667</v>
      </c>
      <c r="P13" s="55"/>
      <c r="Q13" s="55"/>
      <c r="R13" s="90">
        <f t="shared" si="0"/>
        <v>0</v>
      </c>
      <c r="S13" s="51">
        <v>1E-07</v>
      </c>
      <c r="T13" s="55"/>
      <c r="U13" s="55"/>
      <c r="V13" s="55"/>
      <c r="W13" s="55"/>
      <c r="X13" s="55"/>
      <c r="Y13" s="55"/>
      <c r="Z13" s="76"/>
    </row>
    <row r="14" spans="1:26" ht="12.75">
      <c r="A14" s="418">
        <v>0</v>
      </c>
      <c r="B14" s="415">
        <v>3</v>
      </c>
      <c r="C14" s="415"/>
      <c r="D14" s="415">
        <v>5</v>
      </c>
      <c r="E14" s="415">
        <v>8987</v>
      </c>
      <c r="F14" s="415">
        <v>17974</v>
      </c>
      <c r="G14" s="415">
        <v>215688000</v>
      </c>
      <c r="H14" s="415">
        <v>0.064017</v>
      </c>
      <c r="I14" s="415">
        <v>0</v>
      </c>
      <c r="J14" s="415">
        <v>0</v>
      </c>
      <c r="K14" s="415">
        <v>0</v>
      </c>
      <c r="L14" s="415">
        <v>0</v>
      </c>
      <c r="M14" s="415">
        <v>294.824021</v>
      </c>
      <c r="N14" s="415">
        <v>24</v>
      </c>
      <c r="O14" s="415">
        <v>23.965333</v>
      </c>
      <c r="P14" s="55"/>
      <c r="Q14" s="55"/>
      <c r="R14" s="90">
        <f t="shared" si="0"/>
        <v>0</v>
      </c>
      <c r="S14" s="51">
        <v>1E-07</v>
      </c>
      <c r="T14" s="55"/>
      <c r="U14" s="55"/>
      <c r="V14" s="55"/>
      <c r="W14" s="55"/>
      <c r="X14" s="55"/>
      <c r="Y14" s="55"/>
      <c r="Z14" s="76"/>
    </row>
    <row r="15" spans="1:26" ht="12.75">
      <c r="A15" s="418">
        <v>0</v>
      </c>
      <c r="B15" s="415">
        <v>4</v>
      </c>
      <c r="C15" s="415"/>
      <c r="D15" s="415">
        <v>5</v>
      </c>
      <c r="E15" s="415">
        <v>1497</v>
      </c>
      <c r="F15" s="415">
        <v>2994</v>
      </c>
      <c r="G15" s="415">
        <v>35928000</v>
      </c>
      <c r="H15" s="415">
        <v>0.090155</v>
      </c>
      <c r="I15" s="415">
        <v>0</v>
      </c>
      <c r="J15" s="415">
        <v>0</v>
      </c>
      <c r="K15" s="415">
        <v>0</v>
      </c>
      <c r="L15" s="415">
        <v>0</v>
      </c>
      <c r="M15" s="415">
        <v>288.274181</v>
      </c>
      <c r="N15" s="415">
        <v>4</v>
      </c>
      <c r="O15" s="415">
        <v>3.992</v>
      </c>
      <c r="P15" s="55"/>
      <c r="Q15" s="55"/>
      <c r="R15" s="90">
        <f t="shared" si="0"/>
        <v>0</v>
      </c>
      <c r="S15" s="51">
        <v>0.0001</v>
      </c>
      <c r="T15" s="55"/>
      <c r="U15" s="55"/>
      <c r="V15" s="55"/>
      <c r="W15" s="55"/>
      <c r="X15" s="55"/>
      <c r="Y15" s="55"/>
      <c r="Z15" s="76"/>
    </row>
    <row r="16" spans="1:26" ht="12.75">
      <c r="A16" s="418">
        <v>6</v>
      </c>
      <c r="B16" s="415">
        <v>5</v>
      </c>
      <c r="C16" s="415"/>
      <c r="D16" s="415">
        <v>5</v>
      </c>
      <c r="E16" s="415">
        <v>546</v>
      </c>
      <c r="F16" s="415">
        <v>1092</v>
      </c>
      <c r="G16" s="415">
        <v>4472832</v>
      </c>
      <c r="H16" s="415">
        <v>0.078758</v>
      </c>
      <c r="I16" s="415">
        <v>0</v>
      </c>
      <c r="J16" s="415">
        <v>0</v>
      </c>
      <c r="K16" s="415">
        <v>0</v>
      </c>
      <c r="L16" s="415">
        <v>0</v>
      </c>
      <c r="M16" s="415">
        <v>190.094998</v>
      </c>
      <c r="N16" s="415">
        <v>0.5</v>
      </c>
      <c r="O16" s="415">
        <v>0.496981</v>
      </c>
      <c r="P16" s="55"/>
      <c r="Q16" s="55"/>
      <c r="R16" s="90">
        <f t="shared" si="0"/>
        <v>0</v>
      </c>
      <c r="S16" s="51">
        <v>0.0001</v>
      </c>
      <c r="T16" s="55"/>
      <c r="U16" s="55"/>
      <c r="V16" s="55"/>
      <c r="W16" s="55"/>
      <c r="X16" s="55"/>
      <c r="Y16" s="55"/>
      <c r="Z16" s="76"/>
    </row>
    <row r="17" spans="1:26" ht="12.75">
      <c r="A17" s="418">
        <v>5</v>
      </c>
      <c r="B17" s="415">
        <v>6</v>
      </c>
      <c r="C17" s="415"/>
      <c r="D17" s="415">
        <v>5</v>
      </c>
      <c r="E17" s="415">
        <v>546</v>
      </c>
      <c r="F17" s="415">
        <v>1092</v>
      </c>
      <c r="G17" s="415">
        <v>4472832</v>
      </c>
      <c r="H17" s="415">
        <v>0.078985</v>
      </c>
      <c r="I17" s="415">
        <v>0</v>
      </c>
      <c r="J17" s="415">
        <v>0</v>
      </c>
      <c r="K17" s="415">
        <v>0</v>
      </c>
      <c r="L17" s="415">
        <v>0</v>
      </c>
      <c r="M17" s="415">
        <v>190.059931</v>
      </c>
      <c r="N17" s="415">
        <v>0.5</v>
      </c>
      <c r="O17" s="415">
        <v>0.496981</v>
      </c>
      <c r="P17" s="55"/>
      <c r="Q17" s="55"/>
      <c r="R17" s="90">
        <f t="shared" si="0"/>
        <v>0</v>
      </c>
      <c r="S17" s="51">
        <v>0.0001</v>
      </c>
      <c r="T17" s="55"/>
      <c r="U17" s="55"/>
      <c r="V17" s="55"/>
      <c r="W17" s="55"/>
      <c r="X17" s="55"/>
      <c r="Y17" s="55"/>
      <c r="Z17" s="76"/>
    </row>
    <row r="18" spans="1:26" ht="12.75">
      <c r="A18" s="418">
        <v>0</v>
      </c>
      <c r="B18" s="415">
        <v>7</v>
      </c>
      <c r="C18" s="415"/>
      <c r="D18" s="415">
        <v>7</v>
      </c>
      <c r="E18" s="415">
        <v>450</v>
      </c>
      <c r="F18" s="415">
        <v>900</v>
      </c>
      <c r="G18" s="415">
        <v>864000</v>
      </c>
      <c r="H18" s="415">
        <v>0.024444</v>
      </c>
      <c r="I18" s="415">
        <v>0</v>
      </c>
      <c r="J18" s="415">
        <v>0</v>
      </c>
      <c r="K18" s="415">
        <v>0</v>
      </c>
      <c r="L18" s="415">
        <v>0</v>
      </c>
      <c r="M18" s="415">
        <v>206.090356</v>
      </c>
      <c r="N18" s="415">
        <v>0.096</v>
      </c>
      <c r="O18" s="415">
        <v>0.096</v>
      </c>
      <c r="P18" s="55"/>
      <c r="Q18" s="55"/>
      <c r="R18" s="90">
        <f>(I18+K18)*100/F18</f>
        <v>0</v>
      </c>
      <c r="S18" s="91">
        <v>0.05</v>
      </c>
      <c r="T18" s="55"/>
      <c r="U18" s="55"/>
      <c r="V18" s="55"/>
      <c r="W18" s="55"/>
      <c r="X18" s="55"/>
      <c r="Y18" s="55"/>
      <c r="Z18" s="76"/>
    </row>
    <row r="19" spans="1:26" ht="12.75">
      <c r="A19" s="418">
        <v>0</v>
      </c>
      <c r="B19" s="415">
        <v>9</v>
      </c>
      <c r="C19" s="415"/>
      <c r="D19" s="415">
        <v>7</v>
      </c>
      <c r="E19" s="415">
        <v>450</v>
      </c>
      <c r="F19" s="415">
        <v>900</v>
      </c>
      <c r="G19" s="415">
        <v>864000</v>
      </c>
      <c r="H19" s="415">
        <v>0.024821</v>
      </c>
      <c r="I19" s="415">
        <v>0</v>
      </c>
      <c r="J19" s="415">
        <v>0</v>
      </c>
      <c r="K19" s="415">
        <v>0</v>
      </c>
      <c r="L19" s="415">
        <v>0</v>
      </c>
      <c r="M19" s="415">
        <v>208.15104</v>
      </c>
      <c r="N19" s="415">
        <v>0.096</v>
      </c>
      <c r="O19" s="415">
        <v>0.096</v>
      </c>
      <c r="P19" s="55"/>
      <c r="Q19" s="55"/>
      <c r="R19" s="90">
        <f>(I19+K19)*100/F19</f>
        <v>0</v>
      </c>
      <c r="S19" s="91">
        <v>0.05</v>
      </c>
      <c r="T19" s="55"/>
      <c r="U19" s="55"/>
      <c r="V19" s="55"/>
      <c r="W19" s="55"/>
      <c r="X19" s="55"/>
      <c r="Y19" s="55"/>
      <c r="Z19" s="76"/>
    </row>
    <row r="20" spans="1:26" ht="12.75">
      <c r="A20" s="418">
        <v>0</v>
      </c>
      <c r="B20" s="415">
        <v>10</v>
      </c>
      <c r="C20" s="415"/>
      <c r="D20" s="415">
        <v>5</v>
      </c>
      <c r="E20" s="415">
        <v>859</v>
      </c>
      <c r="F20" s="415">
        <v>4389</v>
      </c>
      <c r="G20" s="415">
        <v>17977344</v>
      </c>
      <c r="H20" s="415">
        <v>0.035104</v>
      </c>
      <c r="I20" s="415">
        <v>0</v>
      </c>
      <c r="J20" s="415">
        <v>0</v>
      </c>
      <c r="K20" s="415">
        <v>0</v>
      </c>
      <c r="L20" s="415">
        <v>0</v>
      </c>
      <c r="M20" s="415">
        <v>258.568588</v>
      </c>
      <c r="N20" s="415">
        <v>2</v>
      </c>
      <c r="O20" s="415">
        <v>1.997483</v>
      </c>
      <c r="P20" s="55"/>
      <c r="Q20" s="55"/>
      <c r="R20" s="90">
        <f>(I20+K20)/F20</f>
        <v>0</v>
      </c>
      <c r="S20" s="51">
        <v>0.0001</v>
      </c>
      <c r="T20" s="55"/>
      <c r="U20" s="55"/>
      <c r="V20" s="55"/>
      <c r="W20" s="55"/>
      <c r="X20" s="55"/>
      <c r="Y20" s="55"/>
      <c r="Z20" s="76"/>
    </row>
    <row r="21" spans="1:26" ht="12.75">
      <c r="A21" s="418">
        <v>11</v>
      </c>
      <c r="B21" s="415">
        <v>10</v>
      </c>
      <c r="C21" s="415"/>
      <c r="D21" s="415">
        <v>7</v>
      </c>
      <c r="E21" s="415">
        <v>3749</v>
      </c>
      <c r="F21" s="415">
        <v>11247</v>
      </c>
      <c r="G21" s="415">
        <v>4498800</v>
      </c>
      <c r="H21" s="415">
        <v>0.015579</v>
      </c>
      <c r="I21" s="415">
        <v>0</v>
      </c>
      <c r="J21" s="415">
        <v>0</v>
      </c>
      <c r="K21" s="415">
        <v>0</v>
      </c>
      <c r="L21" s="415">
        <v>0</v>
      </c>
      <c r="M21" s="415">
        <v>279.191106</v>
      </c>
      <c r="N21" s="415">
        <v>0.5</v>
      </c>
      <c r="O21" s="415">
        <v>0.499867</v>
      </c>
      <c r="P21" s="55"/>
      <c r="Q21" s="55"/>
      <c r="R21" s="90">
        <f>(I21+K21)/F21</f>
        <v>0</v>
      </c>
      <c r="S21" s="51">
        <v>0.0001</v>
      </c>
      <c r="T21" s="55"/>
      <c r="U21" s="55"/>
      <c r="V21" s="55"/>
      <c r="W21" s="55"/>
      <c r="X21" s="55"/>
      <c r="Y21" s="55"/>
      <c r="Z21" s="76"/>
    </row>
    <row r="22" spans="1:26" ht="12.75">
      <c r="A22" s="418">
        <v>0</v>
      </c>
      <c r="B22" s="415">
        <v>11</v>
      </c>
      <c r="C22" s="415"/>
      <c r="D22" s="415">
        <v>5</v>
      </c>
      <c r="E22" s="415">
        <v>345</v>
      </c>
      <c r="F22" s="415">
        <v>345</v>
      </c>
      <c r="G22" s="415">
        <v>1153680</v>
      </c>
      <c r="H22" s="415">
        <v>0.07469</v>
      </c>
      <c r="I22" s="415">
        <v>0</v>
      </c>
      <c r="J22" s="415">
        <v>0</v>
      </c>
      <c r="K22" s="415">
        <v>0</v>
      </c>
      <c r="L22" s="415">
        <v>0</v>
      </c>
      <c r="M22" s="415">
        <v>289.974291</v>
      </c>
      <c r="N22" s="415">
        <v>0.128</v>
      </c>
      <c r="O22" s="415">
        <v>0.128187</v>
      </c>
      <c r="P22" s="55"/>
      <c r="Q22" s="55"/>
      <c r="R22" s="90">
        <f>(I22+K22)/F22</f>
        <v>0</v>
      </c>
      <c r="S22" s="51">
        <v>0.0001</v>
      </c>
      <c r="T22" s="55"/>
      <c r="U22" s="55"/>
      <c r="V22" s="55"/>
      <c r="W22" s="55"/>
      <c r="X22" s="55"/>
      <c r="Y22" s="55"/>
      <c r="Z22" s="76"/>
    </row>
    <row r="23" spans="1:26" ht="13.5" thickBot="1">
      <c r="A23" s="419">
        <v>0</v>
      </c>
      <c r="B23" s="420">
        <v>8</v>
      </c>
      <c r="C23" s="420"/>
      <c r="D23" s="420">
        <v>7</v>
      </c>
      <c r="E23" s="420">
        <v>450</v>
      </c>
      <c r="F23" s="420">
        <v>900</v>
      </c>
      <c r="G23" s="420">
        <v>864000</v>
      </c>
      <c r="H23" s="420">
        <v>0.024647</v>
      </c>
      <c r="I23" s="420">
        <v>0</v>
      </c>
      <c r="J23" s="420">
        <v>0</v>
      </c>
      <c r="K23" s="420">
        <v>0</v>
      </c>
      <c r="L23" s="420">
        <v>0</v>
      </c>
      <c r="M23" s="420">
        <v>211.150051</v>
      </c>
      <c r="N23" s="420">
        <v>0.096</v>
      </c>
      <c r="O23" s="420">
        <v>0.096</v>
      </c>
      <c r="P23" s="59"/>
      <c r="Q23" s="59"/>
      <c r="R23" s="93">
        <f>(I23+K23)*100/F23</f>
        <v>0</v>
      </c>
      <c r="S23" s="94">
        <v>0.05</v>
      </c>
      <c r="T23" s="59"/>
      <c r="U23" s="59"/>
      <c r="V23" s="59"/>
      <c r="W23" s="59"/>
      <c r="X23" s="59"/>
      <c r="Y23" s="59"/>
      <c r="Z23" s="78"/>
    </row>
    <row r="24" ht="13.5" thickBot="1">
      <c r="S24" s="48"/>
    </row>
    <row r="25" spans="1:19" ht="13.5" thickBot="1">
      <c r="A25" s="513" t="s">
        <v>135</v>
      </c>
      <c r="B25" s="514"/>
      <c r="C25" s="514"/>
      <c r="D25" s="514"/>
      <c r="E25" s="515"/>
      <c r="S25" s="48"/>
    </row>
    <row r="26" spans="1:19" ht="12.75">
      <c r="A26" s="46"/>
      <c r="B26" s="64" t="s">
        <v>136</v>
      </c>
      <c r="C26" s="64" t="s">
        <v>137</v>
      </c>
      <c r="D26" s="64" t="s">
        <v>138</v>
      </c>
      <c r="E26" s="65" t="s">
        <v>139</v>
      </c>
      <c r="S26" s="48"/>
    </row>
    <row r="27" spans="1:5" ht="12.75">
      <c r="A27" s="79" t="s">
        <v>140</v>
      </c>
      <c r="B27" s="55">
        <v>0.003</v>
      </c>
      <c r="C27" s="55">
        <v>0.003</v>
      </c>
      <c r="D27" s="55">
        <v>0.0018</v>
      </c>
      <c r="E27" s="76">
        <v>0.001</v>
      </c>
    </row>
    <row r="28" spans="1:5" ht="12.75">
      <c r="A28" s="79" t="s">
        <v>141</v>
      </c>
      <c r="B28" s="55">
        <v>15</v>
      </c>
      <c r="C28" s="55">
        <v>7</v>
      </c>
      <c r="D28" s="55">
        <v>7</v>
      </c>
      <c r="E28" s="76">
        <v>3</v>
      </c>
    </row>
    <row r="29" spans="1:5" ht="12.75">
      <c r="A29" s="79" t="s">
        <v>142</v>
      </c>
      <c r="B29" s="55">
        <v>31</v>
      </c>
      <c r="C29" s="55">
        <v>15</v>
      </c>
      <c r="D29" s="55">
        <v>15</v>
      </c>
      <c r="E29" s="76">
        <v>7</v>
      </c>
    </row>
    <row r="30" spans="1:5" ht="12.75">
      <c r="A30" s="79" t="s">
        <v>143</v>
      </c>
      <c r="B30" s="55">
        <v>7</v>
      </c>
      <c r="C30" s="55">
        <v>4</v>
      </c>
      <c r="D30" s="55">
        <v>3</v>
      </c>
      <c r="E30" s="76">
        <v>2</v>
      </c>
    </row>
    <row r="31" spans="1:5" ht="13.5" thickBot="1">
      <c r="A31" s="80" t="s">
        <v>144</v>
      </c>
      <c r="B31" s="507" t="s">
        <v>145</v>
      </c>
      <c r="C31" s="507"/>
      <c r="D31" s="507"/>
      <c r="E31" s="508"/>
    </row>
    <row r="32" spans="1:5" ht="13.5" thickBot="1">
      <c r="A32" s="81" t="s">
        <v>146</v>
      </c>
      <c r="B32" s="507" t="s">
        <v>147</v>
      </c>
      <c r="C32" s="507"/>
      <c r="D32" s="507"/>
      <c r="E32" s="508"/>
    </row>
    <row r="33" spans="1:5" ht="13.5" thickBot="1">
      <c r="A33" s="82"/>
      <c r="B33" s="62"/>
      <c r="C33" s="62"/>
      <c r="D33" s="62"/>
      <c r="E33" s="62"/>
    </row>
    <row r="34" spans="1:17" ht="13.5" thickBot="1">
      <c r="A34" s="518" t="s">
        <v>149</v>
      </c>
      <c r="B34" s="519"/>
      <c r="C34" s="519"/>
      <c r="D34" s="519"/>
      <c r="E34" s="519"/>
      <c r="F34" s="519"/>
      <c r="G34" s="520"/>
      <c r="I34" s="501" t="s">
        <v>148</v>
      </c>
      <c r="J34" s="523"/>
      <c r="K34" s="523"/>
      <c r="L34" s="523"/>
      <c r="M34" s="523"/>
      <c r="N34" s="523"/>
      <c r="O34" s="523"/>
      <c r="P34" s="523"/>
      <c r="Q34" s="524"/>
    </row>
    <row r="35" spans="1:17" ht="12.75">
      <c r="A35" s="455" t="s">
        <v>150</v>
      </c>
      <c r="B35" s="512"/>
      <c r="C35" s="510" t="s">
        <v>151</v>
      </c>
      <c r="D35" s="510"/>
      <c r="E35" s="510"/>
      <c r="F35" s="510"/>
      <c r="G35" s="511"/>
      <c r="I35" s="501" t="s">
        <v>303</v>
      </c>
      <c r="J35" s="502"/>
      <c r="K35" s="313" t="s">
        <v>304</v>
      </c>
      <c r="L35" s="313" t="s">
        <v>305</v>
      </c>
      <c r="M35" s="313" t="s">
        <v>306</v>
      </c>
      <c r="N35" s="313" t="s">
        <v>307</v>
      </c>
      <c r="O35" s="314" t="s">
        <v>309</v>
      </c>
      <c r="P35" s="319" t="s">
        <v>310</v>
      </c>
      <c r="Q35" s="320" t="s">
        <v>311</v>
      </c>
    </row>
    <row r="36" spans="1:17" ht="12.75" customHeight="1" thickBot="1">
      <c r="A36" s="457" t="s">
        <v>155</v>
      </c>
      <c r="B36" s="509"/>
      <c r="C36" s="424" t="s">
        <v>156</v>
      </c>
      <c r="D36" s="424"/>
      <c r="E36" s="424"/>
      <c r="F36" s="424"/>
      <c r="G36" s="425"/>
      <c r="I36" s="503"/>
      <c r="J36" s="504"/>
      <c r="K36" s="311" t="s">
        <v>293</v>
      </c>
      <c r="L36" s="312">
        <v>0.15</v>
      </c>
      <c r="M36" s="312">
        <v>0.15</v>
      </c>
      <c r="N36" s="312">
        <v>0.05</v>
      </c>
      <c r="O36" s="132">
        <v>0.015</v>
      </c>
      <c r="P36" s="317">
        <v>32</v>
      </c>
      <c r="Q36" s="318">
        <v>10</v>
      </c>
    </row>
    <row r="37" spans="1:17" ht="13.5" customHeight="1">
      <c r="A37" s="457" t="s">
        <v>158</v>
      </c>
      <c r="B37" s="509"/>
      <c r="C37" s="424" t="s">
        <v>159</v>
      </c>
      <c r="D37" s="424"/>
      <c r="E37" s="424"/>
      <c r="F37" s="424"/>
      <c r="G37" s="425"/>
      <c r="I37" s="501" t="s">
        <v>178</v>
      </c>
      <c r="J37" s="502"/>
      <c r="K37" s="313" t="s">
        <v>304</v>
      </c>
      <c r="L37" s="313" t="s">
        <v>305</v>
      </c>
      <c r="M37" s="313" t="s">
        <v>306</v>
      </c>
      <c r="N37" s="313" t="s">
        <v>307</v>
      </c>
      <c r="O37" s="314" t="s">
        <v>308</v>
      </c>
      <c r="P37" s="86"/>
      <c r="Q37" s="134"/>
    </row>
    <row r="38" spans="1:17" ht="13.5" thickBot="1">
      <c r="A38" s="457" t="s">
        <v>162</v>
      </c>
      <c r="B38" s="509"/>
      <c r="C38" s="424">
        <v>40</v>
      </c>
      <c r="D38" s="424"/>
      <c r="E38" s="424"/>
      <c r="F38" s="424"/>
      <c r="G38" s="425"/>
      <c r="I38" s="503"/>
      <c r="J38" s="504"/>
      <c r="K38" s="311" t="s">
        <v>293</v>
      </c>
      <c r="L38" s="312">
        <v>0.05</v>
      </c>
      <c r="M38" s="312">
        <v>0.05</v>
      </c>
      <c r="N38" s="312">
        <v>0.01</v>
      </c>
      <c r="O38" s="132">
        <v>0.002</v>
      </c>
      <c r="P38" s="315"/>
      <c r="Q38" s="316"/>
    </row>
    <row r="39" spans="1:7" ht="12.75">
      <c r="A39" s="448" t="s">
        <v>164</v>
      </c>
      <c r="B39" s="424"/>
      <c r="C39" s="424" t="s">
        <v>165</v>
      </c>
      <c r="D39" s="424"/>
      <c r="E39" s="424"/>
      <c r="F39" s="424"/>
      <c r="G39" s="425"/>
    </row>
    <row r="40" spans="1:7" ht="12.75">
      <c r="A40" s="448" t="s">
        <v>167</v>
      </c>
      <c r="B40" s="424"/>
      <c r="C40" s="424" t="s">
        <v>168</v>
      </c>
      <c r="D40" s="424"/>
      <c r="E40" s="424"/>
      <c r="F40" s="424"/>
      <c r="G40" s="425"/>
    </row>
    <row r="41" spans="1:7" ht="12.75">
      <c r="A41" s="448" t="s">
        <v>170</v>
      </c>
      <c r="B41" s="424"/>
      <c r="C41" s="424" t="s">
        <v>171</v>
      </c>
      <c r="D41" s="424"/>
      <c r="E41" s="424"/>
      <c r="F41" s="424"/>
      <c r="G41" s="425"/>
    </row>
    <row r="42" spans="1:7" ht="12.75">
      <c r="A42" s="457" t="s">
        <v>173</v>
      </c>
      <c r="B42" s="509"/>
      <c r="C42" s="424">
        <v>108</v>
      </c>
      <c r="D42" s="424"/>
      <c r="E42" s="424"/>
      <c r="F42" s="424"/>
      <c r="G42" s="425"/>
    </row>
    <row r="43" spans="1:7" ht="13.5" thickBot="1">
      <c r="A43" s="505" t="s">
        <v>176</v>
      </c>
      <c r="B43" s="506"/>
      <c r="C43" s="507" t="s">
        <v>177</v>
      </c>
      <c r="D43" s="507"/>
      <c r="E43" s="507"/>
      <c r="F43" s="507"/>
      <c r="G43" s="508"/>
    </row>
    <row r="56" ht="12.75">
      <c r="A56" s="86"/>
    </row>
    <row r="57" spans="1:3" ht="12.75">
      <c r="A57" s="86"/>
      <c r="B57" s="86"/>
      <c r="C57" s="86"/>
    </row>
  </sheetData>
  <mergeCells count="43">
    <mergeCell ref="A43:B43"/>
    <mergeCell ref="C43:G43"/>
    <mergeCell ref="A41:B41"/>
    <mergeCell ref="C41:G41"/>
    <mergeCell ref="A42:B42"/>
    <mergeCell ref="C42:G42"/>
    <mergeCell ref="A39:B39"/>
    <mergeCell ref="C39:G39"/>
    <mergeCell ref="A40:B40"/>
    <mergeCell ref="C40:G40"/>
    <mergeCell ref="A34:G34"/>
    <mergeCell ref="C35:G35"/>
    <mergeCell ref="A35:B35"/>
    <mergeCell ref="C38:G38"/>
    <mergeCell ref="A38:B38"/>
    <mergeCell ref="A37:B37"/>
    <mergeCell ref="A36:B36"/>
    <mergeCell ref="C36:G36"/>
    <mergeCell ref="C37:G37"/>
    <mergeCell ref="G1:G2"/>
    <mergeCell ref="H1:H2"/>
    <mergeCell ref="M1:M2"/>
    <mergeCell ref="I1:I2"/>
    <mergeCell ref="N1:N2"/>
    <mergeCell ref="A25:E25"/>
    <mergeCell ref="A1:A2"/>
    <mergeCell ref="B32:E32"/>
    <mergeCell ref="B31:E31"/>
    <mergeCell ref="B1:B2"/>
    <mergeCell ref="C1:C2"/>
    <mergeCell ref="D1:D2"/>
    <mergeCell ref="E1:E2"/>
    <mergeCell ref="F1:F2"/>
    <mergeCell ref="I34:Q34"/>
    <mergeCell ref="I35:J36"/>
    <mergeCell ref="I37:J38"/>
    <mergeCell ref="V1:X1"/>
    <mergeCell ref="R1:U1"/>
    <mergeCell ref="J1:J2"/>
    <mergeCell ref="K1:K2"/>
    <mergeCell ref="L1:L2"/>
    <mergeCell ref="O1:O2"/>
    <mergeCell ref="P1:Q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41">
    <tabColor indexed="40"/>
  </sheetPr>
  <dimension ref="A1:Z59"/>
  <sheetViews>
    <sheetView workbookViewId="0" topLeftCell="A1">
      <selection activeCell="R29" sqref="R29"/>
    </sheetView>
  </sheetViews>
  <sheetFormatPr defaultColWidth="9.140625" defaultRowHeight="12.75"/>
  <cols>
    <col min="1" max="1" width="10.140625" style="61" bestFit="1" customWidth="1"/>
    <col min="2" max="2" width="7.140625" style="61" bestFit="1" customWidth="1"/>
    <col min="3" max="3" width="9.00390625" style="61" customWidth="1"/>
    <col min="4" max="4" width="7.00390625" style="61" customWidth="1"/>
    <col min="5" max="7" width="9.140625" style="61" customWidth="1"/>
    <col min="8" max="8" width="14.140625" style="61" bestFit="1" customWidth="1"/>
    <col min="9" max="9" width="14.7109375" style="61" bestFit="1" customWidth="1"/>
    <col min="10" max="17" width="9.140625" style="61" customWidth="1"/>
    <col min="18" max="18" width="13.00390625" style="61" customWidth="1"/>
    <col min="19" max="16384" width="9.140625" style="61" customWidth="1"/>
  </cols>
  <sheetData>
    <row r="1" spans="1:26" ht="12.75" customHeight="1">
      <c r="A1" s="521" t="s">
        <v>111</v>
      </c>
      <c r="B1" s="516" t="s">
        <v>112</v>
      </c>
      <c r="C1" s="516" t="s">
        <v>113</v>
      </c>
      <c r="D1" s="516" t="s">
        <v>114</v>
      </c>
      <c r="E1" s="516" t="s">
        <v>115</v>
      </c>
      <c r="F1" s="516" t="s">
        <v>116</v>
      </c>
      <c r="G1" s="516" t="s">
        <v>117</v>
      </c>
      <c r="H1" s="516" t="s">
        <v>118</v>
      </c>
      <c r="I1" s="516" t="s">
        <v>119</v>
      </c>
      <c r="J1" s="516" t="s">
        <v>120</v>
      </c>
      <c r="K1" s="516" t="s">
        <v>121</v>
      </c>
      <c r="L1" s="516" t="s">
        <v>122</v>
      </c>
      <c r="M1" s="516" t="s">
        <v>109</v>
      </c>
      <c r="N1" s="516" t="s">
        <v>123</v>
      </c>
      <c r="O1" s="556" t="s">
        <v>124</v>
      </c>
      <c r="P1" s="477" t="s">
        <v>98</v>
      </c>
      <c r="Q1" s="431"/>
      <c r="R1" s="559" t="s">
        <v>99</v>
      </c>
      <c r="S1" s="559"/>
      <c r="T1" s="559"/>
      <c r="U1" s="559"/>
      <c r="V1" s="433" t="s">
        <v>100</v>
      </c>
      <c r="W1" s="479"/>
      <c r="X1" s="479"/>
      <c r="Y1" s="64" t="s">
        <v>101</v>
      </c>
      <c r="Z1" s="65"/>
    </row>
    <row r="2" spans="1:26" ht="39" thickBot="1">
      <c r="A2" s="522"/>
      <c r="B2" s="517"/>
      <c r="C2" s="517"/>
      <c r="D2" s="517"/>
      <c r="E2" s="517"/>
      <c r="F2" s="517"/>
      <c r="G2" s="517"/>
      <c r="H2" s="517"/>
      <c r="I2" s="517"/>
      <c r="J2" s="517"/>
      <c r="K2" s="517"/>
      <c r="L2" s="517"/>
      <c r="M2" s="517"/>
      <c r="N2" s="517"/>
      <c r="O2" s="557"/>
      <c r="P2" s="66" t="s">
        <v>125</v>
      </c>
      <c r="Q2" s="67" t="s">
        <v>103</v>
      </c>
      <c r="R2" s="68" t="s">
        <v>126</v>
      </c>
      <c r="S2" s="68" t="s">
        <v>127</v>
      </c>
      <c r="T2" s="69" t="s">
        <v>128</v>
      </c>
      <c r="U2" s="69" t="s">
        <v>129</v>
      </c>
      <c r="V2" s="67" t="s">
        <v>130</v>
      </c>
      <c r="W2" s="67" t="s">
        <v>131</v>
      </c>
      <c r="X2" s="67" t="s">
        <v>132</v>
      </c>
      <c r="Y2" s="70" t="s">
        <v>109</v>
      </c>
      <c r="Z2" s="71" t="s">
        <v>133</v>
      </c>
    </row>
    <row r="3" spans="1:26" ht="12.75">
      <c r="A3" s="416">
        <v>0</v>
      </c>
      <c r="B3" s="417">
        <v>4</v>
      </c>
      <c r="C3" s="417">
        <v>0</v>
      </c>
      <c r="D3" s="417"/>
      <c r="E3" s="417">
        <v>40997</v>
      </c>
      <c r="F3" s="417">
        <v>81993</v>
      </c>
      <c r="G3" s="417">
        <v>983916000</v>
      </c>
      <c r="H3" s="417">
        <v>0.123154</v>
      </c>
      <c r="I3" s="417">
        <v>0</v>
      </c>
      <c r="J3" s="417">
        <v>0</v>
      </c>
      <c r="K3" s="417">
        <v>0</v>
      </c>
      <c r="L3" s="417">
        <v>0</v>
      </c>
      <c r="M3" s="417">
        <v>293.92649</v>
      </c>
      <c r="N3" s="417">
        <v>100</v>
      </c>
      <c r="O3" s="417">
        <v>109.324</v>
      </c>
      <c r="P3" s="64">
        <f>SUM(O3:O6)</f>
        <v>141.091449</v>
      </c>
      <c r="Q3" s="64">
        <f>P3/SUM(N3:N6)</f>
        <v>0.7054572450000001</v>
      </c>
      <c r="R3" s="64"/>
      <c r="S3" s="64"/>
      <c r="T3" s="64" t="s">
        <v>134</v>
      </c>
      <c r="U3" s="64">
        <v>100</v>
      </c>
      <c r="V3" s="64">
        <f>SUM(O3:O23)</f>
        <v>193.58954899999998</v>
      </c>
      <c r="W3" s="64">
        <f>(SUM(G3:G23)-SUM(J3:J23)-SUM(L3:L23))/9000000</f>
        <v>193.58464355555554</v>
      </c>
      <c r="X3" s="64">
        <f>SUM(O3:O23)</f>
        <v>193.58954899999998</v>
      </c>
      <c r="Y3" s="417">
        <v>273.5931</v>
      </c>
      <c r="Z3" s="65">
        <f>W3/Y3</f>
        <v>0.7075640560948194</v>
      </c>
    </row>
    <row r="4" spans="1:26" ht="12.75">
      <c r="A4" s="418">
        <v>10</v>
      </c>
      <c r="B4" s="415">
        <v>4</v>
      </c>
      <c r="C4" s="415">
        <v>0</v>
      </c>
      <c r="D4" s="415"/>
      <c r="E4" s="415">
        <v>183</v>
      </c>
      <c r="F4" s="415">
        <v>11520</v>
      </c>
      <c r="G4" s="415">
        <v>3686400</v>
      </c>
      <c r="H4" s="415">
        <v>0.286937</v>
      </c>
      <c r="I4" s="415">
        <v>0</v>
      </c>
      <c r="J4" s="415">
        <v>0</v>
      </c>
      <c r="K4" s="415">
        <v>0</v>
      </c>
      <c r="L4" s="415">
        <v>0</v>
      </c>
      <c r="M4" s="415">
        <v>183.941268</v>
      </c>
      <c r="N4" s="415">
        <v>0</v>
      </c>
      <c r="O4" s="415">
        <v>0.4096</v>
      </c>
      <c r="P4" s="55"/>
      <c r="Q4" s="55"/>
      <c r="R4" s="55"/>
      <c r="S4" s="55"/>
      <c r="T4" s="55"/>
      <c r="U4" s="55"/>
      <c r="V4" s="55"/>
      <c r="W4" s="55"/>
      <c r="X4" s="55"/>
      <c r="Y4" s="55"/>
      <c r="Z4" s="76"/>
    </row>
    <row r="5" spans="1:26" ht="12.75">
      <c r="A5" s="418">
        <v>4</v>
      </c>
      <c r="B5" s="415">
        <v>10</v>
      </c>
      <c r="C5" s="415">
        <v>0</v>
      </c>
      <c r="D5" s="415"/>
      <c r="E5" s="415">
        <v>11276</v>
      </c>
      <c r="F5" s="415">
        <v>22425</v>
      </c>
      <c r="G5" s="415">
        <v>269100000</v>
      </c>
      <c r="H5" s="415">
        <v>0.244247</v>
      </c>
      <c r="I5" s="415">
        <v>0</v>
      </c>
      <c r="J5" s="415">
        <v>0</v>
      </c>
      <c r="K5" s="415">
        <v>0</v>
      </c>
      <c r="L5" s="415">
        <v>0</v>
      </c>
      <c r="M5" s="415">
        <v>200.915418</v>
      </c>
      <c r="N5" s="415">
        <v>100</v>
      </c>
      <c r="O5" s="415">
        <v>29.9</v>
      </c>
      <c r="P5" s="55"/>
      <c r="Q5" s="55"/>
      <c r="R5" s="55"/>
      <c r="S5" s="51"/>
      <c r="T5" s="55"/>
      <c r="U5" s="55"/>
      <c r="V5" s="55"/>
      <c r="W5" s="55"/>
      <c r="X5" s="55"/>
      <c r="Y5" s="55"/>
      <c r="Z5" s="76"/>
    </row>
    <row r="6" spans="1:26" ht="12.75">
      <c r="A6" s="418">
        <v>4</v>
      </c>
      <c r="B6" s="415">
        <v>0</v>
      </c>
      <c r="C6" s="415">
        <v>0</v>
      </c>
      <c r="D6" s="415"/>
      <c r="E6" s="415">
        <v>579</v>
      </c>
      <c r="F6" s="415">
        <v>41002</v>
      </c>
      <c r="G6" s="415">
        <v>13120640</v>
      </c>
      <c r="H6" s="415">
        <v>0.092005</v>
      </c>
      <c r="I6" s="415">
        <v>0</v>
      </c>
      <c r="J6" s="415">
        <v>0</v>
      </c>
      <c r="K6" s="415">
        <v>0</v>
      </c>
      <c r="L6" s="415">
        <v>0</v>
      </c>
      <c r="M6" s="415">
        <v>288.539417</v>
      </c>
      <c r="N6" s="415">
        <v>0</v>
      </c>
      <c r="O6" s="415">
        <v>1.457849</v>
      </c>
      <c r="P6" s="55"/>
      <c r="Q6" s="55"/>
      <c r="R6" s="55"/>
      <c r="S6" s="51"/>
      <c r="T6" s="55"/>
      <c r="U6" s="55"/>
      <c r="V6" s="55"/>
      <c r="W6" s="55"/>
      <c r="X6" s="55"/>
      <c r="Y6" s="55"/>
      <c r="Z6" s="76"/>
    </row>
    <row r="7" spans="1:26" ht="12.75">
      <c r="A7" s="418">
        <v>0</v>
      </c>
      <c r="B7" s="415">
        <v>1</v>
      </c>
      <c r="C7" s="415"/>
      <c r="D7" s="415">
        <v>13</v>
      </c>
      <c r="E7" s="415">
        <v>7196</v>
      </c>
      <c r="F7" s="415">
        <v>14392</v>
      </c>
      <c r="G7" s="415">
        <v>172704000</v>
      </c>
      <c r="H7" s="415">
        <v>0.016413</v>
      </c>
      <c r="I7" s="415">
        <v>0</v>
      </c>
      <c r="J7" s="415">
        <v>0</v>
      </c>
      <c r="K7" s="415">
        <v>0</v>
      </c>
      <c r="L7" s="415">
        <v>0</v>
      </c>
      <c r="M7" s="415">
        <v>299.781226</v>
      </c>
      <c r="N7" s="415">
        <v>19.200001</v>
      </c>
      <c r="O7" s="415">
        <v>19.189333</v>
      </c>
      <c r="P7" s="55"/>
      <c r="Q7" s="55"/>
      <c r="R7" s="90">
        <f>(I7+K7)/F7</f>
        <v>0</v>
      </c>
      <c r="S7" s="51">
        <v>0.01</v>
      </c>
      <c r="T7" s="55"/>
      <c r="U7" s="55"/>
      <c r="V7" s="55"/>
      <c r="W7" s="55"/>
      <c r="X7" s="55"/>
      <c r="Y7" s="55"/>
      <c r="Z7" s="76"/>
    </row>
    <row r="8" spans="1:26" ht="12.75">
      <c r="A8" s="418">
        <v>0</v>
      </c>
      <c r="B8" s="415">
        <v>3</v>
      </c>
      <c r="C8" s="415"/>
      <c r="D8" s="415">
        <v>13</v>
      </c>
      <c r="E8" s="415">
        <v>8997</v>
      </c>
      <c r="F8" s="415">
        <v>17994</v>
      </c>
      <c r="G8" s="415">
        <v>215928000</v>
      </c>
      <c r="H8" s="415">
        <v>0.016986</v>
      </c>
      <c r="I8" s="415">
        <v>0</v>
      </c>
      <c r="J8" s="415">
        <v>0</v>
      </c>
      <c r="K8" s="415">
        <v>0</v>
      </c>
      <c r="L8" s="415">
        <v>0</v>
      </c>
      <c r="M8" s="415">
        <v>299.999995</v>
      </c>
      <c r="N8" s="415">
        <v>24</v>
      </c>
      <c r="O8" s="415">
        <v>23.992</v>
      </c>
      <c r="P8" s="55"/>
      <c r="Q8" s="55"/>
      <c r="R8" s="90">
        <f>(I8+K8)/F8</f>
        <v>0</v>
      </c>
      <c r="S8" s="51">
        <v>0.01</v>
      </c>
      <c r="T8" s="55"/>
      <c r="U8" s="55"/>
      <c r="V8" s="55"/>
      <c r="W8" s="55"/>
      <c r="X8" s="55"/>
      <c r="Y8" s="55"/>
      <c r="Z8" s="76"/>
    </row>
    <row r="9" spans="1:26" ht="12.75">
      <c r="A9" s="418">
        <v>0</v>
      </c>
      <c r="B9" s="415">
        <v>4</v>
      </c>
      <c r="C9" s="415"/>
      <c r="D9" s="415">
        <v>13</v>
      </c>
      <c r="E9" s="415">
        <v>1499</v>
      </c>
      <c r="F9" s="415">
        <v>2998</v>
      </c>
      <c r="G9" s="415">
        <v>35976000</v>
      </c>
      <c r="H9" s="415">
        <v>0.03197</v>
      </c>
      <c r="I9" s="415">
        <v>0</v>
      </c>
      <c r="J9" s="415">
        <v>0</v>
      </c>
      <c r="K9" s="415">
        <v>0</v>
      </c>
      <c r="L9" s="415">
        <v>0</v>
      </c>
      <c r="M9" s="415">
        <v>280.623379</v>
      </c>
      <c r="N9" s="415">
        <v>4</v>
      </c>
      <c r="O9" s="415">
        <v>3.997333</v>
      </c>
      <c r="P9" s="55"/>
      <c r="Q9" s="55"/>
      <c r="R9" s="90">
        <f>(I9+K9)/F9</f>
        <v>0</v>
      </c>
      <c r="S9" s="91">
        <v>0.05</v>
      </c>
      <c r="T9" s="55"/>
      <c r="U9" s="55"/>
      <c r="V9" s="55"/>
      <c r="W9" s="55"/>
      <c r="X9" s="55"/>
      <c r="Y9" s="55"/>
      <c r="Z9" s="76"/>
    </row>
    <row r="10" spans="1:26" ht="12.75">
      <c r="A10" s="418">
        <v>6</v>
      </c>
      <c r="B10" s="415">
        <v>5</v>
      </c>
      <c r="C10" s="415"/>
      <c r="D10" s="415">
        <v>13</v>
      </c>
      <c r="E10" s="415">
        <v>549</v>
      </c>
      <c r="F10" s="415">
        <v>1098</v>
      </c>
      <c r="G10" s="415">
        <v>4497408</v>
      </c>
      <c r="H10" s="415">
        <v>0.072856</v>
      </c>
      <c r="I10" s="415">
        <v>0</v>
      </c>
      <c r="J10" s="415">
        <v>0</v>
      </c>
      <c r="K10" s="415">
        <v>0</v>
      </c>
      <c r="L10" s="415">
        <v>0</v>
      </c>
      <c r="M10" s="415">
        <v>194.446909</v>
      </c>
      <c r="N10" s="415">
        <v>0.5</v>
      </c>
      <c r="O10" s="415">
        <v>0.499712</v>
      </c>
      <c r="P10" s="55"/>
      <c r="Q10" s="55"/>
      <c r="R10" s="90">
        <f>(I10+K10)*100/F10</f>
        <v>0</v>
      </c>
      <c r="S10" s="91">
        <v>0.05</v>
      </c>
      <c r="T10" s="55"/>
      <c r="U10" s="55"/>
      <c r="V10" s="55"/>
      <c r="W10" s="55"/>
      <c r="X10" s="55"/>
      <c r="Y10" s="55"/>
      <c r="Z10" s="76"/>
    </row>
    <row r="11" spans="1:26" ht="12.75">
      <c r="A11" s="418">
        <v>5</v>
      </c>
      <c r="B11" s="415">
        <v>6</v>
      </c>
      <c r="C11" s="415"/>
      <c r="D11" s="415">
        <v>13</v>
      </c>
      <c r="E11" s="415">
        <v>549</v>
      </c>
      <c r="F11" s="415">
        <v>1098</v>
      </c>
      <c r="G11" s="415">
        <v>4497408</v>
      </c>
      <c r="H11" s="415">
        <v>0.073137</v>
      </c>
      <c r="I11" s="415">
        <v>0</v>
      </c>
      <c r="J11" s="415">
        <v>0</v>
      </c>
      <c r="K11" s="415">
        <v>0</v>
      </c>
      <c r="L11" s="415">
        <v>0</v>
      </c>
      <c r="M11" s="415">
        <v>194.38483</v>
      </c>
      <c r="N11" s="415">
        <v>0.5</v>
      </c>
      <c r="O11" s="415">
        <v>0.499712</v>
      </c>
      <c r="P11" s="55"/>
      <c r="Q11" s="55"/>
      <c r="R11" s="90">
        <f>(I11+K11)*100/F11</f>
        <v>0</v>
      </c>
      <c r="S11" s="91">
        <v>0.05</v>
      </c>
      <c r="T11" s="55"/>
      <c r="U11" s="55"/>
      <c r="V11" s="55"/>
      <c r="W11" s="55"/>
      <c r="X11" s="55"/>
      <c r="Y11" s="55"/>
      <c r="Z11" s="76"/>
    </row>
    <row r="12" spans="1:26" ht="12.75">
      <c r="A12" s="418">
        <v>0</v>
      </c>
      <c r="B12" s="415">
        <v>7</v>
      </c>
      <c r="C12" s="415"/>
      <c r="D12" s="415">
        <v>15</v>
      </c>
      <c r="E12" s="415">
        <v>902</v>
      </c>
      <c r="F12" s="415">
        <v>900</v>
      </c>
      <c r="G12" s="415">
        <v>864000</v>
      </c>
      <c r="H12" s="415">
        <v>0.044188</v>
      </c>
      <c r="I12" s="415">
        <v>7</v>
      </c>
      <c r="J12" s="415">
        <v>6720</v>
      </c>
      <c r="K12" s="415">
        <v>0</v>
      </c>
      <c r="L12" s="415">
        <v>0</v>
      </c>
      <c r="M12" s="415">
        <v>211.684644</v>
      </c>
      <c r="N12" s="415">
        <v>0.096</v>
      </c>
      <c r="O12" s="415">
        <v>0.096</v>
      </c>
      <c r="P12" s="55"/>
      <c r="Q12" s="55"/>
      <c r="R12" s="92">
        <f aca="true" t="shared" si="0" ref="R12:R17">(I12+K12)/F12</f>
        <v>0.0077777777777777776</v>
      </c>
      <c r="S12" s="91">
        <v>0.05</v>
      </c>
      <c r="T12" s="55"/>
      <c r="U12" s="55"/>
      <c r="V12" s="55"/>
      <c r="W12" s="55"/>
      <c r="X12" s="55"/>
      <c r="Y12" s="55"/>
      <c r="Z12" s="76"/>
    </row>
    <row r="13" spans="1:26" ht="12.75">
      <c r="A13" s="418">
        <v>0</v>
      </c>
      <c r="B13" s="415">
        <v>9</v>
      </c>
      <c r="C13" s="415"/>
      <c r="D13" s="415">
        <v>15</v>
      </c>
      <c r="E13" s="415">
        <v>913</v>
      </c>
      <c r="F13" s="415">
        <v>900</v>
      </c>
      <c r="G13" s="415">
        <v>864000</v>
      </c>
      <c r="H13" s="415">
        <v>0.038911</v>
      </c>
      <c r="I13" s="415">
        <v>2</v>
      </c>
      <c r="J13" s="415">
        <v>1920</v>
      </c>
      <c r="K13" s="415">
        <v>0</v>
      </c>
      <c r="L13" s="415">
        <v>0</v>
      </c>
      <c r="M13" s="415">
        <v>215.259719</v>
      </c>
      <c r="N13" s="415">
        <v>0.096</v>
      </c>
      <c r="O13" s="415">
        <v>0.096</v>
      </c>
      <c r="P13" s="55"/>
      <c r="Q13" s="55"/>
      <c r="R13" s="92">
        <f t="shared" si="0"/>
        <v>0.0022222222222222222</v>
      </c>
      <c r="S13" s="91">
        <v>0.05</v>
      </c>
      <c r="T13" s="55"/>
      <c r="U13" s="55"/>
      <c r="V13" s="55"/>
      <c r="W13" s="55"/>
      <c r="X13" s="55"/>
      <c r="Y13" s="55"/>
      <c r="Z13" s="76"/>
    </row>
    <row r="14" spans="1:26" ht="12.75">
      <c r="A14" s="418">
        <v>0</v>
      </c>
      <c r="B14" s="415">
        <v>10</v>
      </c>
      <c r="C14" s="415"/>
      <c r="D14" s="415">
        <v>13</v>
      </c>
      <c r="E14" s="415">
        <v>862</v>
      </c>
      <c r="F14" s="415">
        <v>4389</v>
      </c>
      <c r="G14" s="415">
        <v>17977344</v>
      </c>
      <c r="H14" s="415">
        <v>0.041722</v>
      </c>
      <c r="I14" s="415">
        <v>0</v>
      </c>
      <c r="J14" s="415">
        <v>0</v>
      </c>
      <c r="K14" s="415">
        <v>0</v>
      </c>
      <c r="L14" s="415">
        <v>0</v>
      </c>
      <c r="M14" s="415">
        <v>263.429681</v>
      </c>
      <c r="N14" s="415">
        <v>2</v>
      </c>
      <c r="O14" s="415">
        <v>1.997483</v>
      </c>
      <c r="P14" s="55"/>
      <c r="Q14" s="55"/>
      <c r="R14" s="90">
        <f t="shared" si="0"/>
        <v>0</v>
      </c>
      <c r="S14" s="51">
        <v>1E-07</v>
      </c>
      <c r="T14" s="55"/>
      <c r="U14" s="55"/>
      <c r="V14" s="55"/>
      <c r="W14" s="55"/>
      <c r="X14" s="55"/>
      <c r="Y14" s="55"/>
      <c r="Z14" s="76"/>
    </row>
    <row r="15" spans="1:26" ht="12.75">
      <c r="A15" s="418">
        <v>11</v>
      </c>
      <c r="B15" s="415">
        <v>10</v>
      </c>
      <c r="C15" s="415"/>
      <c r="D15" s="415">
        <v>15</v>
      </c>
      <c r="E15" s="415">
        <v>2124</v>
      </c>
      <c r="F15" s="415">
        <v>11246</v>
      </c>
      <c r="G15" s="415">
        <v>4498400</v>
      </c>
      <c r="H15" s="415">
        <v>0.014765</v>
      </c>
      <c r="I15" s="415">
        <v>0</v>
      </c>
      <c r="J15" s="415">
        <v>0</v>
      </c>
      <c r="K15" s="415">
        <v>0</v>
      </c>
      <c r="L15" s="415">
        <v>0</v>
      </c>
      <c r="M15" s="415">
        <v>300.001264</v>
      </c>
      <c r="N15" s="415">
        <v>0.5</v>
      </c>
      <c r="O15" s="415">
        <v>0.499822</v>
      </c>
      <c r="P15" s="55"/>
      <c r="Q15" s="55"/>
      <c r="R15" s="90">
        <f t="shared" si="0"/>
        <v>0</v>
      </c>
      <c r="S15" s="51">
        <v>0.0001</v>
      </c>
      <c r="T15" s="55"/>
      <c r="U15" s="55"/>
      <c r="V15" s="55"/>
      <c r="W15" s="55"/>
      <c r="X15" s="55"/>
      <c r="Y15" s="55"/>
      <c r="Z15" s="76"/>
    </row>
    <row r="16" spans="1:26" ht="13.5" thickBot="1">
      <c r="A16" s="418">
        <v>0</v>
      </c>
      <c r="B16" s="415">
        <v>11</v>
      </c>
      <c r="C16" s="415"/>
      <c r="D16" s="415">
        <v>13</v>
      </c>
      <c r="E16" s="415">
        <v>344</v>
      </c>
      <c r="F16" s="415">
        <v>344</v>
      </c>
      <c r="G16" s="415">
        <v>1150336</v>
      </c>
      <c r="H16" s="415">
        <v>0.025561</v>
      </c>
      <c r="I16" s="415">
        <v>0</v>
      </c>
      <c r="J16" s="415">
        <v>0</v>
      </c>
      <c r="K16" s="415">
        <v>0</v>
      </c>
      <c r="L16" s="415">
        <v>0</v>
      </c>
      <c r="M16" s="415">
        <v>289.753645</v>
      </c>
      <c r="N16" s="415">
        <v>0.128</v>
      </c>
      <c r="O16" s="415">
        <v>0.127815</v>
      </c>
      <c r="P16" s="55"/>
      <c r="Q16" s="55"/>
      <c r="R16" s="90">
        <f t="shared" si="0"/>
        <v>0</v>
      </c>
      <c r="S16" s="94">
        <v>0.05</v>
      </c>
      <c r="T16" s="55"/>
      <c r="U16" s="55"/>
      <c r="V16" s="55"/>
      <c r="W16" s="55"/>
      <c r="X16" s="55"/>
      <c r="Y16" s="55"/>
      <c r="Z16" s="76"/>
    </row>
    <row r="17" spans="1:26" ht="13.5" thickBot="1">
      <c r="A17" s="418">
        <v>0</v>
      </c>
      <c r="B17" s="415">
        <v>8</v>
      </c>
      <c r="C17" s="415"/>
      <c r="D17" s="415">
        <v>15</v>
      </c>
      <c r="E17" s="415">
        <v>907</v>
      </c>
      <c r="F17" s="415">
        <v>900</v>
      </c>
      <c r="G17" s="415">
        <v>864000</v>
      </c>
      <c r="H17" s="415">
        <v>0.042746</v>
      </c>
      <c r="I17" s="415">
        <v>9</v>
      </c>
      <c r="J17" s="415">
        <v>8640</v>
      </c>
      <c r="K17" s="415">
        <v>0</v>
      </c>
      <c r="L17" s="415">
        <v>0</v>
      </c>
      <c r="M17" s="415">
        <v>218.980424</v>
      </c>
      <c r="N17" s="415">
        <v>0.096</v>
      </c>
      <c r="O17" s="415">
        <v>0.096</v>
      </c>
      <c r="P17" s="55"/>
      <c r="Q17" s="55"/>
      <c r="R17" s="92">
        <f t="shared" si="0"/>
        <v>0.01</v>
      </c>
      <c r="S17" s="94">
        <v>0.05</v>
      </c>
      <c r="T17" s="55"/>
      <c r="U17" s="55"/>
      <c r="V17" s="55"/>
      <c r="W17" s="55"/>
      <c r="X17" s="55"/>
      <c r="Y17" s="55"/>
      <c r="Z17" s="76"/>
    </row>
    <row r="18" spans="1:26" ht="12.75">
      <c r="A18" s="418">
        <v>1</v>
      </c>
      <c r="B18" s="415">
        <v>0</v>
      </c>
      <c r="C18" s="415"/>
      <c r="D18" s="415">
        <v>13</v>
      </c>
      <c r="E18" s="415">
        <v>525</v>
      </c>
      <c r="F18" s="415">
        <v>1050</v>
      </c>
      <c r="G18" s="415">
        <v>537600</v>
      </c>
      <c r="H18" s="415">
        <v>0.067112</v>
      </c>
      <c r="I18" s="415">
        <v>0</v>
      </c>
      <c r="J18" s="415">
        <v>0</v>
      </c>
      <c r="K18" s="415">
        <v>0</v>
      </c>
      <c r="L18" s="415">
        <v>0</v>
      </c>
      <c r="M18" s="415">
        <v>300.000007</v>
      </c>
      <c r="N18" s="415">
        <v>0.06</v>
      </c>
      <c r="O18" s="415">
        <v>0.059733</v>
      </c>
      <c r="P18" s="55"/>
      <c r="Q18" s="55"/>
      <c r="R18" s="90">
        <f>(I18+K18)*100/F18</f>
        <v>0</v>
      </c>
      <c r="S18" s="51">
        <v>0.0001</v>
      </c>
      <c r="T18" s="55"/>
      <c r="U18" s="55"/>
      <c r="V18" s="55"/>
      <c r="W18" s="55"/>
      <c r="X18" s="55"/>
      <c r="Y18" s="55"/>
      <c r="Z18" s="76"/>
    </row>
    <row r="19" spans="1:26" ht="12.75">
      <c r="A19" s="418">
        <v>3</v>
      </c>
      <c r="B19" s="415">
        <v>0</v>
      </c>
      <c r="C19" s="415"/>
      <c r="D19" s="415">
        <v>13</v>
      </c>
      <c r="E19" s="415">
        <v>525</v>
      </c>
      <c r="F19" s="415">
        <v>1050</v>
      </c>
      <c r="G19" s="415">
        <v>537600</v>
      </c>
      <c r="H19" s="415">
        <v>0.068898</v>
      </c>
      <c r="I19" s="415">
        <v>0</v>
      </c>
      <c r="J19" s="415">
        <v>0</v>
      </c>
      <c r="K19" s="415">
        <v>0</v>
      </c>
      <c r="L19" s="415">
        <v>0</v>
      </c>
      <c r="M19" s="415">
        <v>299.994229</v>
      </c>
      <c r="N19" s="415">
        <v>0.06</v>
      </c>
      <c r="O19" s="415">
        <v>0.059733</v>
      </c>
      <c r="P19" s="55"/>
      <c r="Q19" s="55"/>
      <c r="R19" s="90">
        <f>(I19+K19)*100/F19</f>
        <v>0</v>
      </c>
      <c r="S19" s="51">
        <v>0.0001</v>
      </c>
      <c r="T19" s="55"/>
      <c r="U19" s="55"/>
      <c r="V19" s="55"/>
      <c r="W19" s="55"/>
      <c r="X19" s="55"/>
      <c r="Y19" s="55"/>
      <c r="Z19" s="76"/>
    </row>
    <row r="20" spans="1:26" ht="13.5" thickBot="1">
      <c r="A20" s="418">
        <v>7</v>
      </c>
      <c r="B20" s="415">
        <v>0</v>
      </c>
      <c r="C20" s="415"/>
      <c r="D20" s="415">
        <v>15</v>
      </c>
      <c r="E20" s="415">
        <v>900</v>
      </c>
      <c r="F20" s="415">
        <v>900</v>
      </c>
      <c r="G20" s="415">
        <v>864000</v>
      </c>
      <c r="H20" s="415">
        <v>0.059714</v>
      </c>
      <c r="I20" s="415">
        <v>7</v>
      </c>
      <c r="J20" s="415">
        <v>6720</v>
      </c>
      <c r="K20" s="415">
        <v>0</v>
      </c>
      <c r="L20" s="415">
        <v>0</v>
      </c>
      <c r="M20" s="415">
        <v>211.636801</v>
      </c>
      <c r="N20" s="415">
        <v>0.096</v>
      </c>
      <c r="O20" s="415">
        <v>0.096</v>
      </c>
      <c r="P20" s="55"/>
      <c r="Q20" s="55"/>
      <c r="R20" s="92">
        <f>(I20+K20)/F20</f>
        <v>0.0077777777777777776</v>
      </c>
      <c r="S20" s="94">
        <v>0.05</v>
      </c>
      <c r="T20" s="55"/>
      <c r="U20" s="55"/>
      <c r="V20" s="55"/>
      <c r="W20" s="55"/>
      <c r="X20" s="55"/>
      <c r="Y20" s="55"/>
      <c r="Z20" s="76"/>
    </row>
    <row r="21" spans="1:26" ht="13.5" thickBot="1">
      <c r="A21" s="418">
        <v>8</v>
      </c>
      <c r="B21" s="415">
        <v>0</v>
      </c>
      <c r="C21" s="415"/>
      <c r="D21" s="415">
        <v>15</v>
      </c>
      <c r="E21" s="415">
        <v>900</v>
      </c>
      <c r="F21" s="415">
        <v>900</v>
      </c>
      <c r="G21" s="415">
        <v>864000</v>
      </c>
      <c r="H21" s="415">
        <v>0.052769</v>
      </c>
      <c r="I21" s="415">
        <v>12</v>
      </c>
      <c r="J21" s="415">
        <v>11520</v>
      </c>
      <c r="K21" s="415">
        <v>0</v>
      </c>
      <c r="L21" s="415">
        <v>0</v>
      </c>
      <c r="M21" s="415">
        <v>217.860466</v>
      </c>
      <c r="N21" s="415">
        <v>0.096</v>
      </c>
      <c r="O21" s="415">
        <v>0.096</v>
      </c>
      <c r="P21" s="55"/>
      <c r="Q21" s="55"/>
      <c r="R21" s="92">
        <f>(I21+K21)/F21</f>
        <v>0.013333333333333334</v>
      </c>
      <c r="S21" s="94">
        <v>0.05</v>
      </c>
      <c r="T21" s="55"/>
      <c r="U21" s="55"/>
      <c r="V21" s="55"/>
      <c r="W21" s="55"/>
      <c r="X21" s="55"/>
      <c r="Y21" s="55"/>
      <c r="Z21" s="76"/>
    </row>
    <row r="22" spans="1:26" ht="13.5" thickBot="1">
      <c r="A22" s="418">
        <v>9</v>
      </c>
      <c r="B22" s="415">
        <v>0</v>
      </c>
      <c r="C22" s="415"/>
      <c r="D22" s="415">
        <v>15</v>
      </c>
      <c r="E22" s="415">
        <v>900</v>
      </c>
      <c r="F22" s="415">
        <v>900</v>
      </c>
      <c r="G22" s="415">
        <v>864000</v>
      </c>
      <c r="H22" s="415">
        <v>0.042536</v>
      </c>
      <c r="I22" s="415">
        <v>9</v>
      </c>
      <c r="J22" s="415">
        <v>8640</v>
      </c>
      <c r="K22" s="415">
        <v>0</v>
      </c>
      <c r="L22" s="415">
        <v>0</v>
      </c>
      <c r="M22" s="415">
        <v>214.367568</v>
      </c>
      <c r="N22" s="415">
        <v>0.096</v>
      </c>
      <c r="O22" s="415">
        <v>0.096</v>
      </c>
      <c r="P22" s="55"/>
      <c r="Q22" s="55"/>
      <c r="R22" s="92">
        <f>(I22+K22)/F22</f>
        <v>0.01</v>
      </c>
      <c r="S22" s="94">
        <v>0.05</v>
      </c>
      <c r="T22" s="55"/>
      <c r="U22" s="55"/>
      <c r="V22" s="55"/>
      <c r="W22" s="55"/>
      <c r="X22" s="55"/>
      <c r="Y22" s="55"/>
      <c r="Z22" s="76"/>
    </row>
    <row r="23" spans="1:26" ht="13.5" thickBot="1">
      <c r="A23" s="419">
        <v>10</v>
      </c>
      <c r="B23" s="420">
        <v>0</v>
      </c>
      <c r="C23" s="420"/>
      <c r="D23" s="420">
        <v>15</v>
      </c>
      <c r="E23" s="420">
        <v>2119</v>
      </c>
      <c r="F23" s="420">
        <v>2196</v>
      </c>
      <c r="G23" s="420">
        <v>8994816</v>
      </c>
      <c r="H23" s="420">
        <v>0.038051</v>
      </c>
      <c r="I23" s="420">
        <v>0</v>
      </c>
      <c r="J23" s="420">
        <v>0</v>
      </c>
      <c r="K23" s="420">
        <v>0</v>
      </c>
      <c r="L23" s="420">
        <v>0</v>
      </c>
      <c r="M23" s="420">
        <v>265.044006</v>
      </c>
      <c r="N23" s="420">
        <v>1</v>
      </c>
      <c r="O23" s="420">
        <v>0.999424</v>
      </c>
      <c r="P23" s="59"/>
      <c r="Q23" s="59"/>
      <c r="R23" s="93">
        <f>(I23+K23)*100/F23</f>
        <v>0</v>
      </c>
      <c r="S23" s="51">
        <v>0.0001</v>
      </c>
      <c r="T23" s="59"/>
      <c r="U23" s="59"/>
      <c r="V23" s="59"/>
      <c r="W23" s="59"/>
      <c r="X23" s="59"/>
      <c r="Y23" s="59"/>
      <c r="Z23" s="78"/>
    </row>
    <row r="24" ht="13.5" thickBot="1">
      <c r="S24" s="48"/>
    </row>
    <row r="25" spans="1:19" ht="13.5" thickBot="1">
      <c r="A25" s="513" t="s">
        <v>135</v>
      </c>
      <c r="B25" s="514"/>
      <c r="C25" s="514"/>
      <c r="D25" s="514"/>
      <c r="E25" s="515"/>
      <c r="S25" s="48"/>
    </row>
    <row r="26" spans="1:19" ht="12.75">
      <c r="A26" s="46"/>
      <c r="B26" s="64" t="s">
        <v>136</v>
      </c>
      <c r="C26" s="64" t="s">
        <v>137</v>
      </c>
      <c r="D26" s="64" t="s">
        <v>138</v>
      </c>
      <c r="E26" s="65" t="s">
        <v>139</v>
      </c>
      <c r="S26" s="48"/>
    </row>
    <row r="27" spans="1:5" ht="12.75">
      <c r="A27" s="79" t="s">
        <v>140</v>
      </c>
      <c r="B27" s="55">
        <v>0.004</v>
      </c>
      <c r="C27" s="55">
        <v>0.004</v>
      </c>
      <c r="D27" s="55">
        <v>0.002</v>
      </c>
      <c r="E27" s="76">
        <v>0.003</v>
      </c>
    </row>
    <row r="28" spans="1:5" ht="12.75">
      <c r="A28" s="79" t="s">
        <v>141</v>
      </c>
      <c r="B28" s="55">
        <v>7</v>
      </c>
      <c r="C28" s="55">
        <v>7</v>
      </c>
      <c r="D28" s="55">
        <v>7</v>
      </c>
      <c r="E28" s="55">
        <v>7</v>
      </c>
    </row>
    <row r="29" spans="1:5" ht="12.75">
      <c r="A29" s="79" t="s">
        <v>142</v>
      </c>
      <c r="B29" s="55">
        <v>7</v>
      </c>
      <c r="C29" s="55">
        <v>7</v>
      </c>
      <c r="D29" s="55">
        <v>7</v>
      </c>
      <c r="E29" s="55">
        <v>7</v>
      </c>
    </row>
    <row r="30" spans="1:5" ht="12.75">
      <c r="A30" s="79" t="s">
        <v>143</v>
      </c>
      <c r="B30" s="55">
        <v>7</v>
      </c>
      <c r="C30" s="55">
        <v>4</v>
      </c>
      <c r="D30" s="55">
        <v>3</v>
      </c>
      <c r="E30" s="76">
        <v>2</v>
      </c>
    </row>
    <row r="31" spans="1:5" ht="13.5" thickBot="1">
      <c r="A31" s="80" t="s">
        <v>144</v>
      </c>
      <c r="B31" s="507" t="s">
        <v>145</v>
      </c>
      <c r="C31" s="507"/>
      <c r="D31" s="507"/>
      <c r="E31" s="508"/>
    </row>
    <row r="32" spans="1:5" ht="13.5" thickBot="1">
      <c r="A32" s="81" t="s">
        <v>146</v>
      </c>
      <c r="B32" s="507" t="s">
        <v>147</v>
      </c>
      <c r="C32" s="507"/>
      <c r="D32" s="507"/>
      <c r="E32" s="508"/>
    </row>
    <row r="33" spans="1:5" ht="13.5" thickBot="1">
      <c r="A33" s="82"/>
      <c r="B33" s="62"/>
      <c r="C33" s="62"/>
      <c r="D33" s="62"/>
      <c r="E33" s="62"/>
    </row>
    <row r="34" spans="1:17" ht="13.5" thickBot="1">
      <c r="A34" s="518" t="s">
        <v>149</v>
      </c>
      <c r="B34" s="519"/>
      <c r="C34" s="519"/>
      <c r="D34" s="519"/>
      <c r="E34" s="519"/>
      <c r="F34" s="519"/>
      <c r="G34" s="520"/>
      <c r="I34" s="501" t="s">
        <v>148</v>
      </c>
      <c r="J34" s="523"/>
      <c r="K34" s="523"/>
      <c r="L34" s="523"/>
      <c r="M34" s="523"/>
      <c r="N34" s="523"/>
      <c r="O34" s="523"/>
      <c r="P34" s="523"/>
      <c r="Q34" s="524"/>
    </row>
    <row r="35" spans="1:17" ht="12.75">
      <c r="A35" s="455" t="s">
        <v>150</v>
      </c>
      <c r="B35" s="512"/>
      <c r="C35" s="510" t="s">
        <v>151</v>
      </c>
      <c r="D35" s="510"/>
      <c r="E35" s="510"/>
      <c r="F35" s="510"/>
      <c r="G35" s="511"/>
      <c r="I35" s="501" t="s">
        <v>303</v>
      </c>
      <c r="J35" s="502"/>
      <c r="K35" s="313" t="s">
        <v>304</v>
      </c>
      <c r="L35" s="313" t="s">
        <v>305</v>
      </c>
      <c r="M35" s="313" t="s">
        <v>306</v>
      </c>
      <c r="N35" s="313" t="s">
        <v>307</v>
      </c>
      <c r="O35" s="314" t="s">
        <v>309</v>
      </c>
      <c r="P35" s="319" t="s">
        <v>310</v>
      </c>
      <c r="Q35" s="320" t="s">
        <v>311</v>
      </c>
    </row>
    <row r="36" spans="1:17" ht="12.75" customHeight="1" thickBot="1">
      <c r="A36" s="457" t="s">
        <v>155</v>
      </c>
      <c r="B36" s="509"/>
      <c r="C36" s="424" t="s">
        <v>156</v>
      </c>
      <c r="D36" s="424"/>
      <c r="E36" s="424"/>
      <c r="F36" s="424"/>
      <c r="G36" s="425"/>
      <c r="I36" s="503"/>
      <c r="J36" s="504"/>
      <c r="K36" s="311" t="s">
        <v>293</v>
      </c>
      <c r="L36" s="312">
        <v>0.15</v>
      </c>
      <c r="M36" s="312">
        <v>0.15</v>
      </c>
      <c r="N36" s="312">
        <v>0.04</v>
      </c>
      <c r="O36" s="132">
        <v>0.002</v>
      </c>
      <c r="P36" s="317">
        <v>32</v>
      </c>
      <c r="Q36" s="318">
        <v>2</v>
      </c>
    </row>
    <row r="37" spans="1:17" ht="13.5" customHeight="1">
      <c r="A37" s="457" t="s">
        <v>158</v>
      </c>
      <c r="B37" s="509"/>
      <c r="C37" s="424" t="s">
        <v>159</v>
      </c>
      <c r="D37" s="424"/>
      <c r="E37" s="424"/>
      <c r="F37" s="424"/>
      <c r="G37" s="425"/>
      <c r="I37" s="501" t="s">
        <v>178</v>
      </c>
      <c r="J37" s="502"/>
      <c r="K37" s="313" t="s">
        <v>304</v>
      </c>
      <c r="L37" s="313" t="s">
        <v>305</v>
      </c>
      <c r="M37" s="313" t="s">
        <v>306</v>
      </c>
      <c r="N37" s="313" t="s">
        <v>307</v>
      </c>
      <c r="O37" s="314" t="s">
        <v>308</v>
      </c>
      <c r="P37" s="86"/>
      <c r="Q37" s="134"/>
    </row>
    <row r="38" spans="1:17" ht="13.5" thickBot="1">
      <c r="A38" s="457" t="s">
        <v>162</v>
      </c>
      <c r="B38" s="509"/>
      <c r="C38" s="424">
        <v>40</v>
      </c>
      <c r="D38" s="424"/>
      <c r="E38" s="424"/>
      <c r="F38" s="424"/>
      <c r="G38" s="425"/>
      <c r="I38" s="503"/>
      <c r="J38" s="504"/>
      <c r="K38" s="311" t="s">
        <v>293</v>
      </c>
      <c r="L38" s="312">
        <v>0.05</v>
      </c>
      <c r="M38" s="312">
        <v>0.05</v>
      </c>
      <c r="N38" s="312">
        <v>0.01</v>
      </c>
      <c r="O38" s="132">
        <v>0.002</v>
      </c>
      <c r="P38" s="315"/>
      <c r="Q38" s="316"/>
    </row>
    <row r="39" spans="1:7" ht="12.75">
      <c r="A39" s="448" t="s">
        <v>164</v>
      </c>
      <c r="B39" s="424"/>
      <c r="C39" s="424" t="s">
        <v>165</v>
      </c>
      <c r="D39" s="424"/>
      <c r="E39" s="424"/>
      <c r="F39" s="424"/>
      <c r="G39" s="425"/>
    </row>
    <row r="40" spans="1:7" ht="12.75">
      <c r="A40" s="448" t="s">
        <v>167</v>
      </c>
      <c r="B40" s="424"/>
      <c r="C40" s="424" t="s">
        <v>168</v>
      </c>
      <c r="D40" s="424"/>
      <c r="E40" s="424"/>
      <c r="F40" s="424"/>
      <c r="G40" s="425"/>
    </row>
    <row r="41" spans="1:7" ht="12.75">
      <c r="A41" s="448" t="s">
        <v>170</v>
      </c>
      <c r="B41" s="424"/>
      <c r="C41" s="424" t="s">
        <v>171</v>
      </c>
      <c r="D41" s="424"/>
      <c r="E41" s="424"/>
      <c r="F41" s="424"/>
      <c r="G41" s="425"/>
    </row>
    <row r="42" spans="1:7" ht="12.75">
      <c r="A42" s="457" t="s">
        <v>173</v>
      </c>
      <c r="B42" s="509"/>
      <c r="C42" s="424">
        <v>108</v>
      </c>
      <c r="D42" s="424"/>
      <c r="E42" s="424"/>
      <c r="F42" s="424"/>
      <c r="G42" s="425"/>
    </row>
    <row r="43" spans="1:7" ht="13.5" thickBot="1">
      <c r="A43" s="505" t="s">
        <v>176</v>
      </c>
      <c r="B43" s="506"/>
      <c r="C43" s="507" t="s">
        <v>177</v>
      </c>
      <c r="D43" s="507"/>
      <c r="E43" s="507"/>
      <c r="F43" s="507"/>
      <c r="G43" s="508"/>
    </row>
    <row r="44" ht="13.5" thickBot="1"/>
    <row r="45" spans="1:13" ht="13.5" thickBot="1">
      <c r="A45" s="458" t="s">
        <v>179</v>
      </c>
      <c r="B45" s="560"/>
      <c r="C45" s="560"/>
      <c r="D45" s="560"/>
      <c r="E45" s="560"/>
      <c r="F45" s="560"/>
      <c r="G45" s="560"/>
      <c r="H45" s="560"/>
      <c r="I45" s="560"/>
      <c r="J45" s="560"/>
      <c r="K45" s="560"/>
      <c r="L45" s="560"/>
      <c r="M45" s="459"/>
    </row>
    <row r="46" spans="1:13" ht="12.75">
      <c r="A46" s="96" t="s">
        <v>112</v>
      </c>
      <c r="B46" s="83">
        <v>7</v>
      </c>
      <c r="C46" s="84">
        <v>8</v>
      </c>
      <c r="D46" s="84">
        <v>11</v>
      </c>
      <c r="E46" s="84">
        <v>9</v>
      </c>
      <c r="F46" s="84">
        <v>10</v>
      </c>
      <c r="G46" s="84">
        <v>1</v>
      </c>
      <c r="H46" s="84">
        <v>11</v>
      </c>
      <c r="I46" s="84">
        <v>3</v>
      </c>
      <c r="J46" s="84">
        <v>4</v>
      </c>
      <c r="K46" s="84">
        <v>6</v>
      </c>
      <c r="L46" s="84">
        <v>11</v>
      </c>
      <c r="M46" s="85">
        <v>11</v>
      </c>
    </row>
    <row r="47" spans="1:13" ht="12.75">
      <c r="A47" s="97" t="s">
        <v>180</v>
      </c>
      <c r="B47" s="75">
        <v>0.0015</v>
      </c>
      <c r="C47" s="55">
        <v>0.0015</v>
      </c>
      <c r="D47" s="55">
        <v>0.001</v>
      </c>
      <c r="E47" s="55">
        <v>0.0015</v>
      </c>
      <c r="F47" s="55">
        <v>0.002</v>
      </c>
      <c r="G47" s="55">
        <v>0.005</v>
      </c>
      <c r="H47" s="55">
        <v>0.001</v>
      </c>
      <c r="I47" s="55">
        <v>0.005</v>
      </c>
      <c r="J47" s="55">
        <v>0.0015</v>
      </c>
      <c r="K47" s="55">
        <v>0.0018</v>
      </c>
      <c r="L47" s="55">
        <v>0.001</v>
      </c>
      <c r="M47" s="76">
        <v>0.002</v>
      </c>
    </row>
    <row r="48" spans="1:13" ht="12.75">
      <c r="A48" s="97" t="s">
        <v>181</v>
      </c>
      <c r="B48" s="75" t="s">
        <v>183</v>
      </c>
      <c r="C48" s="55" t="s">
        <v>183</v>
      </c>
      <c r="D48" s="55" t="s">
        <v>184</v>
      </c>
      <c r="E48" s="55" t="s">
        <v>183</v>
      </c>
      <c r="F48" s="55" t="s">
        <v>183</v>
      </c>
      <c r="G48" s="55" t="s">
        <v>183</v>
      </c>
      <c r="H48" s="55" t="s">
        <v>184</v>
      </c>
      <c r="I48" s="55" t="s">
        <v>183</v>
      </c>
      <c r="J48" s="55" t="s">
        <v>183</v>
      </c>
      <c r="K48" s="55" t="s">
        <v>184</v>
      </c>
      <c r="L48" s="55" t="s">
        <v>184</v>
      </c>
      <c r="M48" s="76" t="s">
        <v>183</v>
      </c>
    </row>
    <row r="49" spans="1:13" ht="13.5" thickBot="1">
      <c r="A49" s="98" t="s">
        <v>182</v>
      </c>
      <c r="B49" s="77">
        <v>0.0001</v>
      </c>
      <c r="C49" s="59">
        <v>0.0001</v>
      </c>
      <c r="D49" s="59">
        <v>0.0001</v>
      </c>
      <c r="E49" s="59">
        <v>0.0001</v>
      </c>
      <c r="F49" s="59">
        <v>0.0001</v>
      </c>
      <c r="G49" s="59">
        <v>0.0001</v>
      </c>
      <c r="H49" s="59">
        <v>0.0001</v>
      </c>
      <c r="I49" s="59">
        <v>0.0001</v>
      </c>
      <c r="J49" s="59">
        <v>0.0001</v>
      </c>
      <c r="K49" s="59">
        <v>0.0001</v>
      </c>
      <c r="L49" s="59">
        <v>0.005</v>
      </c>
      <c r="M49" s="78">
        <v>0.0001</v>
      </c>
    </row>
    <row r="58" ht="12.75">
      <c r="A58" s="86"/>
    </row>
    <row r="59" spans="1:3" ht="12.75">
      <c r="A59" s="86"/>
      <c r="B59" s="86"/>
      <c r="C59" s="86"/>
    </row>
  </sheetData>
  <mergeCells count="44">
    <mergeCell ref="A43:B43"/>
    <mergeCell ref="C43:G43"/>
    <mergeCell ref="A45:M45"/>
    <mergeCell ref="A41:B41"/>
    <mergeCell ref="C41:G41"/>
    <mergeCell ref="A42:B42"/>
    <mergeCell ref="C42:G42"/>
    <mergeCell ref="A39:B39"/>
    <mergeCell ref="C39:G39"/>
    <mergeCell ref="A40:B40"/>
    <mergeCell ref="C40:G40"/>
    <mergeCell ref="A34:G34"/>
    <mergeCell ref="A35:B35"/>
    <mergeCell ref="C35:G35"/>
    <mergeCell ref="A38:B38"/>
    <mergeCell ref="C38:G38"/>
    <mergeCell ref="A36:B36"/>
    <mergeCell ref="C36:G36"/>
    <mergeCell ref="A37:B37"/>
    <mergeCell ref="C37:G37"/>
    <mergeCell ref="G1:G2"/>
    <mergeCell ref="H1:H2"/>
    <mergeCell ref="M1:M2"/>
    <mergeCell ref="I1:I2"/>
    <mergeCell ref="N1:N2"/>
    <mergeCell ref="A25:E25"/>
    <mergeCell ref="A1:A2"/>
    <mergeCell ref="B32:E32"/>
    <mergeCell ref="B31:E31"/>
    <mergeCell ref="B1:B2"/>
    <mergeCell ref="C1:C2"/>
    <mergeCell ref="D1:D2"/>
    <mergeCell ref="E1:E2"/>
    <mergeCell ref="F1:F2"/>
    <mergeCell ref="I34:Q34"/>
    <mergeCell ref="I35:J36"/>
    <mergeCell ref="I37:J38"/>
    <mergeCell ref="V1:X1"/>
    <mergeCell ref="R1:U1"/>
    <mergeCell ref="J1:J2"/>
    <mergeCell ref="K1:K2"/>
    <mergeCell ref="L1:L2"/>
    <mergeCell ref="O1:O2"/>
    <mergeCell ref="P1:Q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42">
    <tabColor indexed="55"/>
  </sheetPr>
  <dimension ref="A1:Z99"/>
  <sheetViews>
    <sheetView workbookViewId="0" topLeftCell="O32">
      <selection activeCell="Z60" sqref="A3:Z60"/>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521" t="s">
        <v>111</v>
      </c>
      <c r="B1" s="516" t="s">
        <v>112</v>
      </c>
      <c r="C1" s="516" t="s">
        <v>113</v>
      </c>
      <c r="D1" s="516" t="s">
        <v>114</v>
      </c>
      <c r="E1" s="516" t="s">
        <v>115</v>
      </c>
      <c r="F1" s="516" t="s">
        <v>116</v>
      </c>
      <c r="G1" s="516" t="s">
        <v>117</v>
      </c>
      <c r="H1" s="516" t="s">
        <v>118</v>
      </c>
      <c r="I1" s="516" t="s">
        <v>119</v>
      </c>
      <c r="J1" s="516" t="s">
        <v>120</v>
      </c>
      <c r="K1" s="516" t="s">
        <v>121</v>
      </c>
      <c r="L1" s="516" t="s">
        <v>122</v>
      </c>
      <c r="M1" s="516" t="s">
        <v>109</v>
      </c>
      <c r="N1" s="516" t="s">
        <v>123</v>
      </c>
      <c r="O1" s="556" t="s">
        <v>124</v>
      </c>
      <c r="P1" s="477" t="s">
        <v>98</v>
      </c>
      <c r="Q1" s="479"/>
      <c r="R1" s="479" t="s">
        <v>99</v>
      </c>
      <c r="S1" s="479"/>
      <c r="T1" s="47"/>
      <c r="U1" s="47"/>
      <c r="V1" s="479" t="s">
        <v>100</v>
      </c>
      <c r="W1" s="479"/>
      <c r="X1" s="479"/>
      <c r="Y1" s="64" t="s">
        <v>101</v>
      </c>
      <c r="Z1" s="65"/>
    </row>
    <row r="2" spans="1:26" ht="39" thickBot="1">
      <c r="A2" s="522"/>
      <c r="B2" s="517"/>
      <c r="C2" s="517"/>
      <c r="D2" s="517"/>
      <c r="E2" s="517"/>
      <c r="F2" s="517"/>
      <c r="G2" s="517"/>
      <c r="H2" s="517"/>
      <c r="I2" s="517"/>
      <c r="J2" s="517"/>
      <c r="K2" s="517"/>
      <c r="L2" s="517"/>
      <c r="M2" s="517"/>
      <c r="N2" s="517"/>
      <c r="O2" s="557"/>
      <c r="P2" s="66" t="s">
        <v>125</v>
      </c>
      <c r="Q2" s="67" t="s">
        <v>103</v>
      </c>
      <c r="R2" s="67" t="s">
        <v>126</v>
      </c>
      <c r="S2" s="67" t="s">
        <v>185</v>
      </c>
      <c r="T2" s="49" t="s">
        <v>128</v>
      </c>
      <c r="U2" s="49" t="s">
        <v>129</v>
      </c>
      <c r="V2" s="67" t="s">
        <v>130</v>
      </c>
      <c r="W2" s="67" t="s">
        <v>131</v>
      </c>
      <c r="X2" s="67" t="s">
        <v>132</v>
      </c>
      <c r="Y2" s="70" t="s">
        <v>109</v>
      </c>
      <c r="Z2" s="71" t="s">
        <v>133</v>
      </c>
    </row>
    <row r="3" spans="1:26" ht="12.75">
      <c r="A3" s="416">
        <v>1</v>
      </c>
      <c r="B3" s="417">
        <v>0</v>
      </c>
      <c r="C3" s="417">
        <v>0</v>
      </c>
      <c r="D3" s="417"/>
      <c r="E3" s="417">
        <v>3560</v>
      </c>
      <c r="F3" s="417">
        <v>10422</v>
      </c>
      <c r="G3" s="417">
        <v>85141760</v>
      </c>
      <c r="H3" s="417">
        <v>1.031104</v>
      </c>
      <c r="I3" s="417">
        <v>0</v>
      </c>
      <c r="J3" s="417">
        <v>0</v>
      </c>
      <c r="K3" s="417">
        <v>0</v>
      </c>
      <c r="L3" s="417">
        <v>0</v>
      </c>
      <c r="M3" s="417">
        <v>269.380021</v>
      </c>
      <c r="N3" s="417">
        <v>30</v>
      </c>
      <c r="O3" s="417">
        <v>9.460196</v>
      </c>
      <c r="P3" s="64">
        <f>SUM(O3:O42)</f>
        <v>212.31993100000005</v>
      </c>
      <c r="Q3" s="64">
        <f>P3/SUM(N3:N42)</f>
        <v>0.27220503974358984</v>
      </c>
      <c r="R3" s="64">
        <f aca="true" t="shared" si="0" ref="R3:R42">(I3+K3)/F3</f>
        <v>0</v>
      </c>
      <c r="S3" s="64"/>
      <c r="T3" s="323" t="s">
        <v>186</v>
      </c>
      <c r="U3" s="64">
        <v>100</v>
      </c>
      <c r="V3" s="64">
        <f>SUM(O3:O60)</f>
        <v>221.442223</v>
      </c>
      <c r="W3" s="64">
        <f>(SUM(G3:G60)-SUM(J3:J60)-SUM(L3:L60))/9000000</f>
        <v>221.428352</v>
      </c>
      <c r="X3" s="64">
        <f>SUM(O3:O60)</f>
        <v>221.442223</v>
      </c>
      <c r="Y3" s="417">
        <v>268.2237</v>
      </c>
      <c r="Z3" s="65">
        <f>W3/Y3</f>
        <v>0.8255361178001794</v>
      </c>
    </row>
    <row r="4" spans="1:26" ht="12.75">
      <c r="A4" s="418">
        <v>2</v>
      </c>
      <c r="B4" s="415">
        <v>0</v>
      </c>
      <c r="C4" s="415">
        <v>0</v>
      </c>
      <c r="D4" s="415"/>
      <c r="E4" s="415">
        <v>3151</v>
      </c>
      <c r="F4" s="415">
        <v>9194</v>
      </c>
      <c r="G4" s="415">
        <v>75288000</v>
      </c>
      <c r="H4" s="415">
        <v>1.057413</v>
      </c>
      <c r="I4" s="415">
        <v>0</v>
      </c>
      <c r="J4" s="415">
        <v>0</v>
      </c>
      <c r="K4" s="415">
        <v>0</v>
      </c>
      <c r="L4" s="415">
        <v>0</v>
      </c>
      <c r="M4" s="415">
        <v>270.000015</v>
      </c>
      <c r="N4" s="415">
        <v>30</v>
      </c>
      <c r="O4" s="415">
        <v>8.365333</v>
      </c>
      <c r="P4" s="55"/>
      <c r="Q4" s="55"/>
      <c r="R4" s="55">
        <f t="shared" si="0"/>
        <v>0</v>
      </c>
      <c r="S4" s="55"/>
      <c r="T4" s="55"/>
      <c r="U4" s="55"/>
      <c r="V4" s="55"/>
      <c r="W4" s="55"/>
      <c r="X4" s="55"/>
      <c r="Y4" s="55"/>
      <c r="Z4" s="76"/>
    </row>
    <row r="5" spans="1:26" ht="12.75">
      <c r="A5" s="418">
        <v>3</v>
      </c>
      <c r="B5" s="415">
        <v>0</v>
      </c>
      <c r="C5" s="415">
        <v>0</v>
      </c>
      <c r="D5" s="415"/>
      <c r="E5" s="415">
        <v>3355</v>
      </c>
      <c r="F5" s="415">
        <v>9898</v>
      </c>
      <c r="G5" s="415">
        <v>80068480</v>
      </c>
      <c r="H5" s="415">
        <v>1.139907</v>
      </c>
      <c r="I5" s="415">
        <v>0</v>
      </c>
      <c r="J5" s="415">
        <v>0</v>
      </c>
      <c r="K5" s="415">
        <v>0</v>
      </c>
      <c r="L5" s="415">
        <v>0</v>
      </c>
      <c r="M5" s="415">
        <v>266.7598</v>
      </c>
      <c r="N5" s="415">
        <v>30</v>
      </c>
      <c r="O5" s="415">
        <v>8.896498</v>
      </c>
      <c r="P5" s="55"/>
      <c r="Q5" s="55"/>
      <c r="R5" s="55">
        <f t="shared" si="0"/>
        <v>0</v>
      </c>
      <c r="S5" s="55"/>
      <c r="T5" s="55"/>
      <c r="U5" s="55"/>
      <c r="V5" s="55"/>
      <c r="W5" s="55"/>
      <c r="X5" s="55"/>
      <c r="Y5" s="55"/>
      <c r="Z5" s="76"/>
    </row>
    <row r="6" spans="1:26" ht="12.75">
      <c r="A6" s="418">
        <v>4</v>
      </c>
      <c r="B6" s="415">
        <v>0</v>
      </c>
      <c r="C6" s="415">
        <v>0</v>
      </c>
      <c r="D6" s="415"/>
      <c r="E6" s="415">
        <v>2929</v>
      </c>
      <c r="F6" s="415">
        <v>8538</v>
      </c>
      <c r="G6" s="415">
        <v>69903840</v>
      </c>
      <c r="H6" s="415">
        <v>1.105532</v>
      </c>
      <c r="I6" s="415">
        <v>0</v>
      </c>
      <c r="J6" s="415">
        <v>0</v>
      </c>
      <c r="K6" s="415">
        <v>0</v>
      </c>
      <c r="L6" s="415">
        <v>0</v>
      </c>
      <c r="M6" s="415">
        <v>270.000007</v>
      </c>
      <c r="N6" s="415">
        <v>30</v>
      </c>
      <c r="O6" s="415">
        <v>7.767093</v>
      </c>
      <c r="P6" s="55"/>
      <c r="Q6" s="55"/>
      <c r="R6" s="55">
        <f t="shared" si="0"/>
        <v>0</v>
      </c>
      <c r="S6" s="55"/>
      <c r="T6" s="55"/>
      <c r="U6" s="55"/>
      <c r="V6" s="55"/>
      <c r="W6" s="55"/>
      <c r="X6" s="55"/>
      <c r="Y6" s="55"/>
      <c r="Z6" s="76"/>
    </row>
    <row r="7" spans="1:26" ht="12.75">
      <c r="A7" s="418">
        <v>5</v>
      </c>
      <c r="B7" s="415">
        <v>0</v>
      </c>
      <c r="C7" s="415">
        <v>0</v>
      </c>
      <c r="D7" s="415"/>
      <c r="E7" s="415">
        <v>3529</v>
      </c>
      <c r="F7" s="415">
        <v>10283</v>
      </c>
      <c r="G7" s="415">
        <v>84349760</v>
      </c>
      <c r="H7" s="415">
        <v>0.956861</v>
      </c>
      <c r="I7" s="415">
        <v>0</v>
      </c>
      <c r="J7" s="415">
        <v>0</v>
      </c>
      <c r="K7" s="415">
        <v>0</v>
      </c>
      <c r="L7" s="415">
        <v>0</v>
      </c>
      <c r="M7" s="415">
        <v>265.787873</v>
      </c>
      <c r="N7" s="415">
        <v>30</v>
      </c>
      <c r="O7" s="415">
        <v>9.372196</v>
      </c>
      <c r="P7" s="55"/>
      <c r="Q7" s="55"/>
      <c r="R7" s="55">
        <f t="shared" si="0"/>
        <v>0</v>
      </c>
      <c r="S7" s="56"/>
      <c r="T7" s="55"/>
      <c r="U7" s="55"/>
      <c r="V7" s="55"/>
      <c r="W7" s="55"/>
      <c r="X7" s="55"/>
      <c r="Y7" s="55"/>
      <c r="Z7" s="76"/>
    </row>
    <row r="8" spans="1:26" ht="12.75">
      <c r="A8" s="418">
        <v>6</v>
      </c>
      <c r="B8" s="415">
        <v>0</v>
      </c>
      <c r="C8" s="415">
        <v>0</v>
      </c>
      <c r="D8" s="415"/>
      <c r="E8" s="415">
        <v>3635</v>
      </c>
      <c r="F8" s="415">
        <v>10680</v>
      </c>
      <c r="G8" s="415">
        <v>86917920</v>
      </c>
      <c r="H8" s="415">
        <v>0.738951</v>
      </c>
      <c r="I8" s="415">
        <v>0</v>
      </c>
      <c r="J8" s="415">
        <v>0</v>
      </c>
      <c r="K8" s="415">
        <v>0</v>
      </c>
      <c r="L8" s="415">
        <v>0</v>
      </c>
      <c r="M8" s="415">
        <v>269.999982</v>
      </c>
      <c r="N8" s="415">
        <v>30</v>
      </c>
      <c r="O8" s="415">
        <v>9.657547</v>
      </c>
      <c r="P8" s="55"/>
      <c r="Q8" s="55"/>
      <c r="R8" s="55">
        <f t="shared" si="0"/>
        <v>0</v>
      </c>
      <c r="S8" s="55"/>
      <c r="T8" s="55"/>
      <c r="U8" s="55"/>
      <c r="V8" s="55"/>
      <c r="W8" s="55"/>
      <c r="X8" s="55"/>
      <c r="Y8" s="55"/>
      <c r="Z8" s="76"/>
    </row>
    <row r="9" spans="1:26" ht="12.75">
      <c r="A9" s="418">
        <v>11</v>
      </c>
      <c r="B9" s="415">
        <v>0</v>
      </c>
      <c r="C9" s="415">
        <v>0</v>
      </c>
      <c r="D9" s="415"/>
      <c r="E9" s="415">
        <v>31</v>
      </c>
      <c r="F9" s="415">
        <v>1483</v>
      </c>
      <c r="G9" s="415">
        <v>474560</v>
      </c>
      <c r="H9" s="415">
        <v>0.623946</v>
      </c>
      <c r="I9" s="415">
        <v>0</v>
      </c>
      <c r="J9" s="415">
        <v>0</v>
      </c>
      <c r="K9" s="415">
        <v>0</v>
      </c>
      <c r="L9" s="415">
        <v>0</v>
      </c>
      <c r="M9" s="415">
        <v>269.999983</v>
      </c>
      <c r="N9" s="415">
        <v>0</v>
      </c>
      <c r="O9" s="415">
        <v>0.052729</v>
      </c>
      <c r="P9" s="55"/>
      <c r="Q9" s="55"/>
      <c r="R9" s="55">
        <f t="shared" si="0"/>
        <v>0</v>
      </c>
      <c r="S9" s="55"/>
      <c r="T9" s="55"/>
      <c r="U9" s="55"/>
      <c r="V9" s="55"/>
      <c r="W9" s="55"/>
      <c r="X9" s="55"/>
      <c r="Y9" s="55"/>
      <c r="Z9" s="76"/>
    </row>
    <row r="10" spans="1:26" ht="12.75">
      <c r="A10" s="418">
        <v>12</v>
      </c>
      <c r="B10" s="415">
        <v>0</v>
      </c>
      <c r="C10" s="415">
        <v>0</v>
      </c>
      <c r="D10" s="415"/>
      <c r="E10" s="415">
        <v>47</v>
      </c>
      <c r="F10" s="415">
        <v>2069</v>
      </c>
      <c r="G10" s="415">
        <v>662080</v>
      </c>
      <c r="H10" s="415">
        <v>0.703951</v>
      </c>
      <c r="I10" s="415">
        <v>0</v>
      </c>
      <c r="J10" s="415">
        <v>0</v>
      </c>
      <c r="K10" s="415">
        <v>0</v>
      </c>
      <c r="L10" s="415">
        <v>0</v>
      </c>
      <c r="M10" s="415">
        <v>269.999998</v>
      </c>
      <c r="N10" s="415">
        <v>0</v>
      </c>
      <c r="O10" s="415">
        <v>0.073564</v>
      </c>
      <c r="P10" s="55"/>
      <c r="Q10" s="55"/>
      <c r="R10" s="55">
        <f t="shared" si="0"/>
        <v>0</v>
      </c>
      <c r="S10" s="55"/>
      <c r="T10" s="55"/>
      <c r="U10" s="55"/>
      <c r="V10" s="55"/>
      <c r="W10" s="55"/>
      <c r="X10" s="55"/>
      <c r="Y10" s="55"/>
      <c r="Z10" s="76"/>
    </row>
    <row r="11" spans="1:26" ht="12.75">
      <c r="A11" s="418">
        <v>13</v>
      </c>
      <c r="B11" s="415">
        <v>0</v>
      </c>
      <c r="C11" s="415">
        <v>0</v>
      </c>
      <c r="D11" s="415"/>
      <c r="E11" s="415">
        <v>44</v>
      </c>
      <c r="F11" s="415">
        <v>1549</v>
      </c>
      <c r="G11" s="415">
        <v>495680</v>
      </c>
      <c r="H11" s="415">
        <v>0.483815</v>
      </c>
      <c r="I11" s="415">
        <v>0</v>
      </c>
      <c r="J11" s="415">
        <v>0</v>
      </c>
      <c r="K11" s="415">
        <v>0</v>
      </c>
      <c r="L11" s="415">
        <v>0</v>
      </c>
      <c r="M11" s="415">
        <v>270.000009</v>
      </c>
      <c r="N11" s="415">
        <v>0</v>
      </c>
      <c r="O11" s="415">
        <v>0.055076</v>
      </c>
      <c r="P11" s="55"/>
      <c r="Q11" s="55"/>
      <c r="R11" s="55">
        <f t="shared" si="0"/>
        <v>0</v>
      </c>
      <c r="S11" s="55"/>
      <c r="T11" s="55"/>
      <c r="U11" s="55"/>
      <c r="V11" s="55"/>
      <c r="W11" s="55"/>
      <c r="X11" s="55"/>
      <c r="Y11" s="55"/>
      <c r="Z11" s="76"/>
    </row>
    <row r="12" spans="1:26" ht="12.75">
      <c r="A12" s="418">
        <v>14</v>
      </c>
      <c r="B12" s="415">
        <v>0</v>
      </c>
      <c r="C12" s="415">
        <v>0</v>
      </c>
      <c r="D12" s="415"/>
      <c r="E12" s="415">
        <v>43</v>
      </c>
      <c r="F12" s="415">
        <v>1646</v>
      </c>
      <c r="G12" s="415">
        <v>526720</v>
      </c>
      <c r="H12" s="415">
        <v>0.435792</v>
      </c>
      <c r="I12" s="415">
        <v>0</v>
      </c>
      <c r="J12" s="415">
        <v>0</v>
      </c>
      <c r="K12" s="415">
        <v>0</v>
      </c>
      <c r="L12" s="415">
        <v>0</v>
      </c>
      <c r="M12" s="415">
        <v>269.999998</v>
      </c>
      <c r="N12" s="415">
        <v>0</v>
      </c>
      <c r="O12" s="415">
        <v>0.058524</v>
      </c>
      <c r="P12" s="55"/>
      <c r="Q12" s="55"/>
      <c r="R12" s="55">
        <f t="shared" si="0"/>
        <v>0</v>
      </c>
      <c r="S12" s="55"/>
      <c r="T12" s="55"/>
      <c r="U12" s="55"/>
      <c r="V12" s="55"/>
      <c r="W12" s="55"/>
      <c r="X12" s="55"/>
      <c r="Y12" s="55"/>
      <c r="Z12" s="76"/>
    </row>
    <row r="13" spans="1:26" ht="12.75">
      <c r="A13" s="418">
        <v>15</v>
      </c>
      <c r="B13" s="415">
        <v>0</v>
      </c>
      <c r="C13" s="415">
        <v>0</v>
      </c>
      <c r="D13" s="415"/>
      <c r="E13" s="415">
        <v>49</v>
      </c>
      <c r="F13" s="415">
        <v>1596</v>
      </c>
      <c r="G13" s="415">
        <v>510720</v>
      </c>
      <c r="H13" s="415">
        <v>0.423103</v>
      </c>
      <c r="I13" s="415">
        <v>0</v>
      </c>
      <c r="J13" s="415">
        <v>0</v>
      </c>
      <c r="K13" s="415">
        <v>0</v>
      </c>
      <c r="L13" s="415">
        <v>0</v>
      </c>
      <c r="M13" s="415">
        <v>270.000011</v>
      </c>
      <c r="N13" s="415">
        <v>0</v>
      </c>
      <c r="O13" s="415">
        <v>0.056747</v>
      </c>
      <c r="P13" s="55"/>
      <c r="Q13" s="55"/>
      <c r="R13" s="55">
        <f t="shared" si="0"/>
        <v>0</v>
      </c>
      <c r="S13" s="55"/>
      <c r="T13" s="55"/>
      <c r="U13" s="55"/>
      <c r="V13" s="55"/>
      <c r="W13" s="55"/>
      <c r="X13" s="55"/>
      <c r="Y13" s="55"/>
      <c r="Z13" s="76"/>
    </row>
    <row r="14" spans="1:26" ht="12.75">
      <c r="A14" s="418">
        <v>16</v>
      </c>
      <c r="B14" s="415">
        <v>0</v>
      </c>
      <c r="C14" s="415">
        <v>0</v>
      </c>
      <c r="D14" s="415"/>
      <c r="E14" s="415">
        <v>45</v>
      </c>
      <c r="F14" s="415">
        <v>1753</v>
      </c>
      <c r="G14" s="415">
        <v>560960</v>
      </c>
      <c r="H14" s="415">
        <v>0.449765</v>
      </c>
      <c r="I14" s="415">
        <v>0</v>
      </c>
      <c r="J14" s="415">
        <v>0</v>
      </c>
      <c r="K14" s="415">
        <v>0</v>
      </c>
      <c r="L14" s="415">
        <v>0</v>
      </c>
      <c r="M14" s="415">
        <v>269.99999</v>
      </c>
      <c r="N14" s="415">
        <v>0</v>
      </c>
      <c r="O14" s="415">
        <v>0.062329</v>
      </c>
      <c r="P14" s="55"/>
      <c r="Q14" s="55"/>
      <c r="R14" s="55">
        <f t="shared" si="0"/>
        <v>0</v>
      </c>
      <c r="S14" s="55"/>
      <c r="T14" s="55"/>
      <c r="U14" s="55"/>
      <c r="V14" s="55"/>
      <c r="W14" s="55"/>
      <c r="X14" s="55"/>
      <c r="Y14" s="55"/>
      <c r="Z14" s="76"/>
    </row>
    <row r="15" spans="1:26" ht="12.75">
      <c r="A15" s="418">
        <v>17</v>
      </c>
      <c r="B15" s="415">
        <v>0</v>
      </c>
      <c r="C15" s="415">
        <v>0</v>
      </c>
      <c r="D15" s="415"/>
      <c r="E15" s="415">
        <v>36</v>
      </c>
      <c r="F15" s="415">
        <v>2001</v>
      </c>
      <c r="G15" s="415">
        <v>640320</v>
      </c>
      <c r="H15" s="415">
        <v>0.541853</v>
      </c>
      <c r="I15" s="415">
        <v>0</v>
      </c>
      <c r="J15" s="415">
        <v>0</v>
      </c>
      <c r="K15" s="415">
        <v>0</v>
      </c>
      <c r="L15" s="415">
        <v>0</v>
      </c>
      <c r="M15" s="415">
        <v>270.000009</v>
      </c>
      <c r="N15" s="415">
        <v>0</v>
      </c>
      <c r="O15" s="415">
        <v>0.071147</v>
      </c>
      <c r="P15" s="55"/>
      <c r="Q15" s="55"/>
      <c r="R15" s="55">
        <f t="shared" si="0"/>
        <v>0</v>
      </c>
      <c r="S15" s="55"/>
      <c r="T15" s="55"/>
      <c r="U15" s="55"/>
      <c r="V15" s="55"/>
      <c r="W15" s="55"/>
      <c r="X15" s="55"/>
      <c r="Y15" s="55"/>
      <c r="Z15" s="76"/>
    </row>
    <row r="16" spans="1:26" ht="12.75">
      <c r="A16" s="418">
        <v>18</v>
      </c>
      <c r="B16" s="415">
        <v>0</v>
      </c>
      <c r="C16" s="415">
        <v>0</v>
      </c>
      <c r="D16" s="415"/>
      <c r="E16" s="415">
        <v>40</v>
      </c>
      <c r="F16" s="415">
        <v>2062</v>
      </c>
      <c r="G16" s="415">
        <v>659840</v>
      </c>
      <c r="H16" s="415">
        <v>0.5859</v>
      </c>
      <c r="I16" s="415">
        <v>0</v>
      </c>
      <c r="J16" s="415">
        <v>0</v>
      </c>
      <c r="K16" s="415">
        <v>0</v>
      </c>
      <c r="L16" s="415">
        <v>0</v>
      </c>
      <c r="M16" s="415">
        <v>269.999978</v>
      </c>
      <c r="N16" s="415">
        <v>0</v>
      </c>
      <c r="O16" s="415">
        <v>0.073316</v>
      </c>
      <c r="P16" s="55"/>
      <c r="Q16" s="55"/>
      <c r="R16" s="55">
        <f t="shared" si="0"/>
        <v>0</v>
      </c>
      <c r="S16" s="55"/>
      <c r="T16" s="55"/>
      <c r="U16" s="55"/>
      <c r="V16" s="55"/>
      <c r="W16" s="55"/>
      <c r="X16" s="55"/>
      <c r="Y16" s="55"/>
      <c r="Z16" s="76"/>
    </row>
    <row r="17" spans="1:26" ht="12.75">
      <c r="A17" s="418">
        <v>19</v>
      </c>
      <c r="B17" s="415">
        <v>0</v>
      </c>
      <c r="C17" s="415">
        <v>0</v>
      </c>
      <c r="D17" s="415"/>
      <c r="E17" s="415">
        <v>41</v>
      </c>
      <c r="F17" s="415">
        <v>2057</v>
      </c>
      <c r="G17" s="415">
        <v>658240</v>
      </c>
      <c r="H17" s="415">
        <v>0.501017</v>
      </c>
      <c r="I17" s="415">
        <v>0</v>
      </c>
      <c r="J17" s="415">
        <v>0</v>
      </c>
      <c r="K17" s="415">
        <v>0</v>
      </c>
      <c r="L17" s="415">
        <v>0</v>
      </c>
      <c r="M17" s="415">
        <v>260.653847</v>
      </c>
      <c r="N17" s="415">
        <v>0</v>
      </c>
      <c r="O17" s="415">
        <v>0.073138</v>
      </c>
      <c r="P17" s="55"/>
      <c r="Q17" s="55"/>
      <c r="R17" s="55">
        <f t="shared" si="0"/>
        <v>0</v>
      </c>
      <c r="S17" s="55"/>
      <c r="T17" s="55"/>
      <c r="U17" s="55"/>
      <c r="V17" s="55"/>
      <c r="W17" s="55"/>
      <c r="X17" s="55"/>
      <c r="Y17" s="55"/>
      <c r="Z17" s="76"/>
    </row>
    <row r="18" spans="1:26" ht="12.75">
      <c r="A18" s="418">
        <v>20</v>
      </c>
      <c r="B18" s="415">
        <v>0</v>
      </c>
      <c r="C18" s="415">
        <v>0</v>
      </c>
      <c r="D18" s="415"/>
      <c r="E18" s="415">
        <v>45</v>
      </c>
      <c r="F18" s="415">
        <v>2108</v>
      </c>
      <c r="G18" s="415">
        <v>674560</v>
      </c>
      <c r="H18" s="415">
        <v>0.464783</v>
      </c>
      <c r="I18" s="415">
        <v>0</v>
      </c>
      <c r="J18" s="415">
        <v>0</v>
      </c>
      <c r="K18" s="415">
        <v>0</v>
      </c>
      <c r="L18" s="415">
        <v>0</v>
      </c>
      <c r="M18" s="415">
        <v>218.993302</v>
      </c>
      <c r="N18" s="415">
        <v>0</v>
      </c>
      <c r="O18" s="415">
        <v>0.074951</v>
      </c>
      <c r="P18" s="55"/>
      <c r="Q18" s="55"/>
      <c r="R18" s="55">
        <f t="shared" si="0"/>
        <v>0</v>
      </c>
      <c r="S18" s="55"/>
      <c r="T18" s="55"/>
      <c r="U18" s="55"/>
      <c r="V18" s="55"/>
      <c r="W18" s="55"/>
      <c r="X18" s="55"/>
      <c r="Y18" s="55"/>
      <c r="Z18" s="76"/>
    </row>
    <row r="19" spans="1:26" ht="12.75">
      <c r="A19" s="418">
        <v>21</v>
      </c>
      <c r="B19" s="415">
        <v>0</v>
      </c>
      <c r="C19" s="415">
        <v>0</v>
      </c>
      <c r="D19" s="415"/>
      <c r="E19" s="415">
        <v>5172</v>
      </c>
      <c r="F19" s="415">
        <v>10333</v>
      </c>
      <c r="G19" s="415">
        <v>123996000</v>
      </c>
      <c r="H19" s="415">
        <v>0.633876</v>
      </c>
      <c r="I19" s="415">
        <v>0</v>
      </c>
      <c r="J19" s="415">
        <v>0</v>
      </c>
      <c r="K19" s="415">
        <v>0</v>
      </c>
      <c r="L19" s="415">
        <v>0</v>
      </c>
      <c r="M19" s="415">
        <v>269.999999</v>
      </c>
      <c r="N19" s="415">
        <v>30</v>
      </c>
      <c r="O19" s="415">
        <v>13.777333</v>
      </c>
      <c r="P19" s="55"/>
      <c r="Q19" s="55"/>
      <c r="R19" s="55">
        <f t="shared" si="0"/>
        <v>0</v>
      </c>
      <c r="S19" s="55"/>
      <c r="T19" s="55"/>
      <c r="U19" s="55"/>
      <c r="V19" s="55"/>
      <c r="W19" s="55"/>
      <c r="X19" s="55"/>
      <c r="Y19" s="55"/>
      <c r="Z19" s="76"/>
    </row>
    <row r="20" spans="1:26" ht="12.75">
      <c r="A20" s="418">
        <v>22</v>
      </c>
      <c r="B20" s="415">
        <v>0</v>
      </c>
      <c r="C20" s="415">
        <v>0</v>
      </c>
      <c r="D20" s="415"/>
      <c r="E20" s="415">
        <v>6174</v>
      </c>
      <c r="F20" s="415">
        <v>12344</v>
      </c>
      <c r="G20" s="415">
        <v>148128000</v>
      </c>
      <c r="H20" s="415">
        <v>0.614089</v>
      </c>
      <c r="I20" s="415">
        <v>0</v>
      </c>
      <c r="J20" s="415">
        <v>0</v>
      </c>
      <c r="K20" s="415">
        <v>0</v>
      </c>
      <c r="L20" s="415">
        <v>0</v>
      </c>
      <c r="M20" s="415">
        <v>270.000001</v>
      </c>
      <c r="N20" s="415">
        <v>30</v>
      </c>
      <c r="O20" s="415">
        <v>16.458667</v>
      </c>
      <c r="P20" s="55"/>
      <c r="Q20" s="55"/>
      <c r="R20" s="55">
        <f t="shared" si="0"/>
        <v>0</v>
      </c>
      <c r="S20" s="55"/>
      <c r="T20" s="55"/>
      <c r="U20" s="55"/>
      <c r="V20" s="55"/>
      <c r="W20" s="55"/>
      <c r="X20" s="55"/>
      <c r="Y20" s="55"/>
      <c r="Z20" s="76"/>
    </row>
    <row r="21" spans="1:26" ht="12.75">
      <c r="A21" s="418">
        <v>23</v>
      </c>
      <c r="B21" s="415">
        <v>0</v>
      </c>
      <c r="C21" s="415">
        <v>0</v>
      </c>
      <c r="D21" s="415"/>
      <c r="E21" s="415">
        <v>4290</v>
      </c>
      <c r="F21" s="415">
        <v>8569</v>
      </c>
      <c r="G21" s="415">
        <v>102828000</v>
      </c>
      <c r="H21" s="415">
        <v>0.615168</v>
      </c>
      <c r="I21" s="415">
        <v>0</v>
      </c>
      <c r="J21" s="415">
        <v>0</v>
      </c>
      <c r="K21" s="415">
        <v>0</v>
      </c>
      <c r="L21" s="415">
        <v>0</v>
      </c>
      <c r="M21" s="415">
        <v>270.000018</v>
      </c>
      <c r="N21" s="415">
        <v>30</v>
      </c>
      <c r="O21" s="415">
        <v>11.425333</v>
      </c>
      <c r="P21" s="55"/>
      <c r="Q21" s="55"/>
      <c r="R21" s="55">
        <f t="shared" si="0"/>
        <v>0</v>
      </c>
      <c r="S21" s="55"/>
      <c r="T21" s="55"/>
      <c r="U21" s="55"/>
      <c r="V21" s="55"/>
      <c r="W21" s="55"/>
      <c r="X21" s="55"/>
      <c r="Y21" s="55"/>
      <c r="Z21" s="76"/>
    </row>
    <row r="22" spans="1:26" ht="12.75">
      <c r="A22" s="418">
        <v>24</v>
      </c>
      <c r="B22" s="415">
        <v>0</v>
      </c>
      <c r="C22" s="415">
        <v>0</v>
      </c>
      <c r="D22" s="415"/>
      <c r="E22" s="415">
        <v>4580</v>
      </c>
      <c r="F22" s="415">
        <v>9150</v>
      </c>
      <c r="G22" s="415">
        <v>109800000</v>
      </c>
      <c r="H22" s="415">
        <v>0.525967</v>
      </c>
      <c r="I22" s="415">
        <v>0</v>
      </c>
      <c r="J22" s="415">
        <v>0</v>
      </c>
      <c r="K22" s="415">
        <v>0</v>
      </c>
      <c r="L22" s="415">
        <v>0</v>
      </c>
      <c r="M22" s="415">
        <v>269.99699</v>
      </c>
      <c r="N22" s="415">
        <v>30</v>
      </c>
      <c r="O22" s="415">
        <v>12.2</v>
      </c>
      <c r="P22" s="55"/>
      <c r="Q22" s="55"/>
      <c r="R22" s="55">
        <f t="shared" si="0"/>
        <v>0</v>
      </c>
      <c r="S22" s="55"/>
      <c r="T22" s="55"/>
      <c r="U22" s="55"/>
      <c r="V22" s="55"/>
      <c r="W22" s="55"/>
      <c r="X22" s="55"/>
      <c r="Y22" s="55"/>
      <c r="Z22" s="76"/>
    </row>
    <row r="23" spans="1:26" ht="12.75">
      <c r="A23" s="418">
        <v>0</v>
      </c>
      <c r="B23" s="415">
        <v>1</v>
      </c>
      <c r="C23" s="415">
        <v>0</v>
      </c>
      <c r="D23" s="415"/>
      <c r="E23" s="415">
        <v>3541</v>
      </c>
      <c r="F23" s="415">
        <v>10369</v>
      </c>
      <c r="G23" s="415">
        <v>84447360</v>
      </c>
      <c r="H23" s="415">
        <v>1.261499</v>
      </c>
      <c r="I23" s="415">
        <v>0</v>
      </c>
      <c r="J23" s="415">
        <v>0</v>
      </c>
      <c r="K23" s="415">
        <v>0</v>
      </c>
      <c r="L23" s="415">
        <v>0</v>
      </c>
      <c r="M23" s="415">
        <v>269.438724</v>
      </c>
      <c r="N23" s="415">
        <v>30</v>
      </c>
      <c r="O23" s="415">
        <v>9.38304</v>
      </c>
      <c r="P23" s="55"/>
      <c r="Q23" s="55"/>
      <c r="R23" s="55">
        <f t="shared" si="0"/>
        <v>0</v>
      </c>
      <c r="S23" s="55"/>
      <c r="T23" s="55"/>
      <c r="U23" s="55"/>
      <c r="V23" s="55"/>
      <c r="W23" s="55"/>
      <c r="X23" s="55"/>
      <c r="Y23" s="55"/>
      <c r="Z23" s="76"/>
    </row>
    <row r="24" spans="1:26" ht="12.75">
      <c r="A24" s="418">
        <v>0</v>
      </c>
      <c r="B24" s="415">
        <v>2</v>
      </c>
      <c r="C24" s="415">
        <v>0</v>
      </c>
      <c r="D24" s="415"/>
      <c r="E24" s="415">
        <v>3142</v>
      </c>
      <c r="F24" s="415">
        <v>9089</v>
      </c>
      <c r="G24" s="415">
        <v>75032480</v>
      </c>
      <c r="H24" s="415">
        <v>1.067787</v>
      </c>
      <c r="I24" s="415">
        <v>0</v>
      </c>
      <c r="J24" s="415">
        <v>0</v>
      </c>
      <c r="K24" s="415">
        <v>0</v>
      </c>
      <c r="L24" s="415">
        <v>0</v>
      </c>
      <c r="M24" s="415">
        <v>270.000002</v>
      </c>
      <c r="N24" s="415">
        <v>30</v>
      </c>
      <c r="O24" s="415">
        <v>8.336942</v>
      </c>
      <c r="P24" s="55"/>
      <c r="Q24" s="55"/>
      <c r="R24" s="55">
        <f t="shared" si="0"/>
        <v>0</v>
      </c>
      <c r="S24" s="55"/>
      <c r="T24" s="55"/>
      <c r="U24" s="55"/>
      <c r="V24" s="55"/>
      <c r="W24" s="55"/>
      <c r="X24" s="55"/>
      <c r="Y24" s="55"/>
      <c r="Z24" s="76"/>
    </row>
    <row r="25" spans="1:26" ht="12.75">
      <c r="A25" s="418">
        <v>0</v>
      </c>
      <c r="B25" s="415">
        <v>3</v>
      </c>
      <c r="C25" s="415">
        <v>0</v>
      </c>
      <c r="D25" s="415"/>
      <c r="E25" s="415">
        <v>3365</v>
      </c>
      <c r="F25" s="415">
        <v>9910</v>
      </c>
      <c r="G25" s="415">
        <v>80235840</v>
      </c>
      <c r="H25" s="415">
        <v>1.188383</v>
      </c>
      <c r="I25" s="415">
        <v>0</v>
      </c>
      <c r="J25" s="415">
        <v>0</v>
      </c>
      <c r="K25" s="415">
        <v>0</v>
      </c>
      <c r="L25" s="415">
        <v>0</v>
      </c>
      <c r="M25" s="415">
        <v>265.826178</v>
      </c>
      <c r="N25" s="415">
        <v>30</v>
      </c>
      <c r="O25" s="415">
        <v>8.915093</v>
      </c>
      <c r="P25" s="55"/>
      <c r="Q25" s="55"/>
      <c r="R25" s="55">
        <f t="shared" si="0"/>
        <v>0</v>
      </c>
      <c r="S25" s="55"/>
      <c r="T25" s="55"/>
      <c r="U25" s="55"/>
      <c r="V25" s="55"/>
      <c r="W25" s="55"/>
      <c r="X25" s="55"/>
      <c r="Y25" s="55"/>
      <c r="Z25" s="76"/>
    </row>
    <row r="26" spans="1:26" ht="12.75">
      <c r="A26" s="418">
        <v>0</v>
      </c>
      <c r="B26" s="415">
        <v>4</v>
      </c>
      <c r="C26" s="415">
        <v>0</v>
      </c>
      <c r="D26" s="415"/>
      <c r="E26" s="415">
        <v>2897</v>
      </c>
      <c r="F26" s="415">
        <v>8340</v>
      </c>
      <c r="G26" s="415">
        <v>69022880</v>
      </c>
      <c r="H26" s="415">
        <v>0.825145</v>
      </c>
      <c r="I26" s="415">
        <v>0</v>
      </c>
      <c r="J26" s="415">
        <v>0</v>
      </c>
      <c r="K26" s="415">
        <v>0</v>
      </c>
      <c r="L26" s="415">
        <v>0</v>
      </c>
      <c r="M26" s="415">
        <v>270.000013</v>
      </c>
      <c r="N26" s="415">
        <v>30</v>
      </c>
      <c r="O26" s="415">
        <v>7.669209</v>
      </c>
      <c r="P26" s="55"/>
      <c r="Q26" s="55"/>
      <c r="R26" s="55">
        <f t="shared" si="0"/>
        <v>0</v>
      </c>
      <c r="S26" s="55"/>
      <c r="T26" s="55"/>
      <c r="U26" s="55"/>
      <c r="V26" s="55"/>
      <c r="W26" s="55"/>
      <c r="X26" s="55"/>
      <c r="Y26" s="55"/>
      <c r="Z26" s="76"/>
    </row>
    <row r="27" spans="1:26" ht="12.75">
      <c r="A27" s="418">
        <v>0</v>
      </c>
      <c r="B27" s="415">
        <v>5</v>
      </c>
      <c r="C27" s="415">
        <v>0</v>
      </c>
      <c r="D27" s="415"/>
      <c r="E27" s="415">
        <v>3529</v>
      </c>
      <c r="F27" s="415">
        <v>10295</v>
      </c>
      <c r="G27" s="415">
        <v>84482080</v>
      </c>
      <c r="H27" s="415">
        <v>0.98945</v>
      </c>
      <c r="I27" s="415">
        <v>0</v>
      </c>
      <c r="J27" s="415">
        <v>0</v>
      </c>
      <c r="K27" s="415">
        <v>0</v>
      </c>
      <c r="L27" s="415">
        <v>0</v>
      </c>
      <c r="M27" s="415">
        <v>269.99449</v>
      </c>
      <c r="N27" s="415">
        <v>30</v>
      </c>
      <c r="O27" s="415">
        <v>9.386898</v>
      </c>
      <c r="P27" s="55"/>
      <c r="Q27" s="55"/>
      <c r="R27" s="55">
        <f t="shared" si="0"/>
        <v>0</v>
      </c>
      <c r="S27" s="55"/>
      <c r="T27" s="55"/>
      <c r="U27" s="55"/>
      <c r="V27" s="55"/>
      <c r="W27" s="55"/>
      <c r="X27" s="55"/>
      <c r="Y27" s="55"/>
      <c r="Z27" s="76"/>
    </row>
    <row r="28" spans="1:26" ht="12.75">
      <c r="A28" s="418">
        <v>0</v>
      </c>
      <c r="B28" s="415">
        <v>6</v>
      </c>
      <c r="C28" s="415">
        <v>0</v>
      </c>
      <c r="D28" s="415"/>
      <c r="E28" s="415">
        <v>3784</v>
      </c>
      <c r="F28" s="415">
        <v>10977</v>
      </c>
      <c r="G28" s="415">
        <v>90435200</v>
      </c>
      <c r="H28" s="415">
        <v>0.993418</v>
      </c>
      <c r="I28" s="415">
        <v>0</v>
      </c>
      <c r="J28" s="415">
        <v>0</v>
      </c>
      <c r="K28" s="415">
        <v>0</v>
      </c>
      <c r="L28" s="415">
        <v>0</v>
      </c>
      <c r="M28" s="415">
        <v>270.000001</v>
      </c>
      <c r="N28" s="415">
        <v>30</v>
      </c>
      <c r="O28" s="415">
        <v>10.048356</v>
      </c>
      <c r="P28" s="55"/>
      <c r="Q28" s="55"/>
      <c r="R28" s="55">
        <f t="shared" si="0"/>
        <v>0</v>
      </c>
      <c r="S28" s="55"/>
      <c r="T28" s="55"/>
      <c r="U28" s="55"/>
      <c r="V28" s="55"/>
      <c r="W28" s="55"/>
      <c r="X28" s="55"/>
      <c r="Y28" s="55"/>
      <c r="Z28" s="76"/>
    </row>
    <row r="29" spans="1:26" ht="12.75">
      <c r="A29" s="418">
        <v>0</v>
      </c>
      <c r="B29" s="415">
        <v>11</v>
      </c>
      <c r="C29" s="415">
        <v>0</v>
      </c>
      <c r="D29" s="415"/>
      <c r="E29" s="415">
        <v>1517</v>
      </c>
      <c r="F29" s="415">
        <v>3031</v>
      </c>
      <c r="G29" s="415">
        <v>36372000</v>
      </c>
      <c r="H29" s="415">
        <v>1.201819</v>
      </c>
      <c r="I29" s="415">
        <v>0</v>
      </c>
      <c r="J29" s="415">
        <v>0</v>
      </c>
      <c r="K29" s="415">
        <v>0</v>
      </c>
      <c r="L29" s="415">
        <v>0</v>
      </c>
      <c r="M29" s="415">
        <v>270</v>
      </c>
      <c r="N29" s="415">
        <v>30</v>
      </c>
      <c r="O29" s="415">
        <v>4.041333</v>
      </c>
      <c r="P29" s="55"/>
      <c r="Q29" s="55"/>
      <c r="R29" s="55">
        <f t="shared" si="0"/>
        <v>0</v>
      </c>
      <c r="S29" s="55"/>
      <c r="T29" s="55"/>
      <c r="U29" s="55"/>
      <c r="V29" s="55"/>
      <c r="W29" s="55"/>
      <c r="X29" s="55"/>
      <c r="Y29" s="55"/>
      <c r="Z29" s="76"/>
    </row>
    <row r="30" spans="1:26" ht="12.75">
      <c r="A30" s="418">
        <v>0</v>
      </c>
      <c r="B30" s="415">
        <v>12</v>
      </c>
      <c r="C30" s="415">
        <v>0</v>
      </c>
      <c r="D30" s="415"/>
      <c r="E30" s="415">
        <v>2100</v>
      </c>
      <c r="F30" s="415">
        <v>4184</v>
      </c>
      <c r="G30" s="415">
        <v>50208000</v>
      </c>
      <c r="H30" s="415">
        <v>1.06188</v>
      </c>
      <c r="I30" s="415">
        <v>0</v>
      </c>
      <c r="J30" s="415">
        <v>0</v>
      </c>
      <c r="K30" s="415">
        <v>0</v>
      </c>
      <c r="L30" s="415">
        <v>0</v>
      </c>
      <c r="M30" s="415">
        <v>270.000014</v>
      </c>
      <c r="N30" s="415">
        <v>30</v>
      </c>
      <c r="O30" s="415">
        <v>5.578667</v>
      </c>
      <c r="P30" s="55"/>
      <c r="Q30" s="55"/>
      <c r="R30" s="55">
        <f t="shared" si="0"/>
        <v>0</v>
      </c>
      <c r="S30" s="55"/>
      <c r="T30" s="55"/>
      <c r="U30" s="55"/>
      <c r="V30" s="55"/>
      <c r="W30" s="55"/>
      <c r="X30" s="55"/>
      <c r="Y30" s="55"/>
      <c r="Z30" s="76"/>
    </row>
    <row r="31" spans="1:26" ht="12.75">
      <c r="A31" s="418">
        <v>0</v>
      </c>
      <c r="B31" s="415">
        <v>13</v>
      </c>
      <c r="C31" s="415">
        <v>0</v>
      </c>
      <c r="D31" s="415"/>
      <c r="E31" s="415">
        <v>1611</v>
      </c>
      <c r="F31" s="415">
        <v>3207</v>
      </c>
      <c r="G31" s="415">
        <v>38484000</v>
      </c>
      <c r="H31" s="415">
        <v>1.129122</v>
      </c>
      <c r="I31" s="415">
        <v>0</v>
      </c>
      <c r="J31" s="415">
        <v>0</v>
      </c>
      <c r="K31" s="415">
        <v>0</v>
      </c>
      <c r="L31" s="415">
        <v>0</v>
      </c>
      <c r="M31" s="415">
        <v>269.999982</v>
      </c>
      <c r="N31" s="415">
        <v>30</v>
      </c>
      <c r="O31" s="415">
        <v>4.276</v>
      </c>
      <c r="P31" s="55"/>
      <c r="Q31" s="55"/>
      <c r="R31" s="55">
        <f t="shared" si="0"/>
        <v>0</v>
      </c>
      <c r="S31" s="55"/>
      <c r="T31" s="55"/>
      <c r="U31" s="55"/>
      <c r="V31" s="55"/>
      <c r="W31" s="55"/>
      <c r="X31" s="55"/>
      <c r="Y31" s="55"/>
      <c r="Z31" s="76"/>
    </row>
    <row r="32" spans="1:26" ht="12.75">
      <c r="A32" s="418">
        <v>0</v>
      </c>
      <c r="B32" s="415">
        <v>14</v>
      </c>
      <c r="C32" s="415">
        <v>0</v>
      </c>
      <c r="D32" s="415"/>
      <c r="E32" s="415">
        <v>1693</v>
      </c>
      <c r="F32" s="415">
        <v>3371</v>
      </c>
      <c r="G32" s="415">
        <v>40452000</v>
      </c>
      <c r="H32" s="415">
        <v>1.037216</v>
      </c>
      <c r="I32" s="415">
        <v>0</v>
      </c>
      <c r="J32" s="415">
        <v>0</v>
      </c>
      <c r="K32" s="415">
        <v>0</v>
      </c>
      <c r="L32" s="415">
        <v>0</v>
      </c>
      <c r="M32" s="415">
        <v>270.000007</v>
      </c>
      <c r="N32" s="415">
        <v>30</v>
      </c>
      <c r="O32" s="415">
        <v>4.494667</v>
      </c>
      <c r="P32" s="55"/>
      <c r="Q32" s="55"/>
      <c r="R32" s="55">
        <f t="shared" si="0"/>
        <v>0</v>
      </c>
      <c r="S32" s="55"/>
      <c r="T32" s="55"/>
      <c r="U32" s="55"/>
      <c r="V32" s="55"/>
      <c r="W32" s="55"/>
      <c r="X32" s="55"/>
      <c r="Y32" s="55"/>
      <c r="Z32" s="76"/>
    </row>
    <row r="33" spans="1:26" ht="12.75">
      <c r="A33" s="418">
        <v>0</v>
      </c>
      <c r="B33" s="415">
        <v>15</v>
      </c>
      <c r="C33" s="415">
        <v>0</v>
      </c>
      <c r="D33" s="415"/>
      <c r="E33" s="415">
        <v>1642</v>
      </c>
      <c r="F33" s="415">
        <v>3268</v>
      </c>
      <c r="G33" s="415">
        <v>39216000</v>
      </c>
      <c r="H33" s="415">
        <v>1.096946</v>
      </c>
      <c r="I33" s="415">
        <v>0</v>
      </c>
      <c r="J33" s="415">
        <v>0</v>
      </c>
      <c r="K33" s="415">
        <v>0</v>
      </c>
      <c r="L33" s="415">
        <v>0</v>
      </c>
      <c r="M33" s="415">
        <v>269.999982</v>
      </c>
      <c r="N33" s="415">
        <v>30</v>
      </c>
      <c r="O33" s="415">
        <v>4.357333</v>
      </c>
      <c r="P33" s="55"/>
      <c r="Q33" s="55"/>
      <c r="R33" s="55">
        <f t="shared" si="0"/>
        <v>0</v>
      </c>
      <c r="S33" s="55"/>
      <c r="T33" s="55"/>
      <c r="U33" s="55"/>
      <c r="V33" s="55"/>
      <c r="W33" s="55"/>
      <c r="X33" s="55"/>
      <c r="Y33" s="55"/>
      <c r="Z33" s="76"/>
    </row>
    <row r="34" spans="1:26" ht="12.75">
      <c r="A34" s="418">
        <v>0</v>
      </c>
      <c r="B34" s="415">
        <v>16</v>
      </c>
      <c r="C34" s="415">
        <v>0</v>
      </c>
      <c r="D34" s="415"/>
      <c r="E34" s="415">
        <v>1816</v>
      </c>
      <c r="F34" s="415">
        <v>3618</v>
      </c>
      <c r="G34" s="415">
        <v>43416000</v>
      </c>
      <c r="H34" s="415">
        <v>1.046197</v>
      </c>
      <c r="I34" s="415">
        <v>0</v>
      </c>
      <c r="J34" s="415">
        <v>0</v>
      </c>
      <c r="K34" s="415">
        <v>0</v>
      </c>
      <c r="L34" s="415">
        <v>0</v>
      </c>
      <c r="M34" s="415">
        <v>270.000008</v>
      </c>
      <c r="N34" s="415">
        <v>30</v>
      </c>
      <c r="O34" s="415">
        <v>4.824</v>
      </c>
      <c r="P34" s="55"/>
      <c r="Q34" s="55"/>
      <c r="R34" s="55">
        <f>(I34+K34)/F34</f>
        <v>0</v>
      </c>
      <c r="S34" s="55"/>
      <c r="T34" s="55"/>
      <c r="U34" s="55"/>
      <c r="V34" s="55"/>
      <c r="W34" s="55"/>
      <c r="X34" s="55"/>
      <c r="Y34" s="55"/>
      <c r="Z34" s="76"/>
    </row>
    <row r="35" spans="1:26" ht="12.75">
      <c r="A35" s="418">
        <v>0</v>
      </c>
      <c r="B35" s="415">
        <v>17</v>
      </c>
      <c r="C35" s="415">
        <v>0</v>
      </c>
      <c r="D35" s="415"/>
      <c r="E35" s="415">
        <v>2018</v>
      </c>
      <c r="F35" s="415">
        <v>4033</v>
      </c>
      <c r="G35" s="415">
        <v>48396000</v>
      </c>
      <c r="H35" s="415">
        <v>1.131178</v>
      </c>
      <c r="I35" s="415">
        <v>0</v>
      </c>
      <c r="J35" s="415">
        <v>0</v>
      </c>
      <c r="K35" s="415">
        <v>0</v>
      </c>
      <c r="L35" s="415">
        <v>0</v>
      </c>
      <c r="M35" s="415">
        <v>270.00001</v>
      </c>
      <c r="N35" s="415">
        <v>30</v>
      </c>
      <c r="O35" s="415">
        <v>5.377333</v>
      </c>
      <c r="P35" s="55"/>
      <c r="Q35" s="55"/>
      <c r="R35" s="55">
        <f>(I35+K35)/F35</f>
        <v>0</v>
      </c>
      <c r="S35" s="55"/>
      <c r="T35" s="55"/>
      <c r="U35" s="55"/>
      <c r="V35" s="55"/>
      <c r="W35" s="55"/>
      <c r="X35" s="55"/>
      <c r="Y35" s="55"/>
      <c r="Z35" s="76"/>
    </row>
    <row r="36" spans="1:26" ht="12.75">
      <c r="A36" s="418">
        <v>0</v>
      </c>
      <c r="B36" s="415">
        <v>18</v>
      </c>
      <c r="C36" s="415">
        <v>0</v>
      </c>
      <c r="D36" s="415"/>
      <c r="E36" s="415">
        <v>2078</v>
      </c>
      <c r="F36" s="415">
        <v>4152</v>
      </c>
      <c r="G36" s="415">
        <v>49824000</v>
      </c>
      <c r="H36" s="415">
        <v>1.096808</v>
      </c>
      <c r="I36" s="415">
        <v>0</v>
      </c>
      <c r="J36" s="415">
        <v>0</v>
      </c>
      <c r="K36" s="415">
        <v>0</v>
      </c>
      <c r="L36" s="415">
        <v>0</v>
      </c>
      <c r="M36" s="415">
        <v>269.999992</v>
      </c>
      <c r="N36" s="415">
        <v>30</v>
      </c>
      <c r="O36" s="415">
        <v>5.536</v>
      </c>
      <c r="P36" s="55"/>
      <c r="Q36" s="55"/>
      <c r="R36" s="55">
        <f t="shared" si="0"/>
        <v>0</v>
      </c>
      <c r="S36" s="55"/>
      <c r="T36" s="55"/>
      <c r="U36" s="55"/>
      <c r="V36" s="55"/>
      <c r="W36" s="55"/>
      <c r="X36" s="55"/>
      <c r="Y36" s="55"/>
      <c r="Z36" s="76"/>
    </row>
    <row r="37" spans="1:26" ht="12.75">
      <c r="A37" s="418">
        <v>0</v>
      </c>
      <c r="B37" s="415">
        <v>19</v>
      </c>
      <c r="C37" s="415">
        <v>0</v>
      </c>
      <c r="D37" s="415"/>
      <c r="E37" s="415">
        <v>2097</v>
      </c>
      <c r="F37" s="415">
        <v>4187</v>
      </c>
      <c r="G37" s="415">
        <v>50244000</v>
      </c>
      <c r="H37" s="415">
        <v>1.117583</v>
      </c>
      <c r="I37" s="415">
        <v>0</v>
      </c>
      <c r="J37" s="415">
        <v>0</v>
      </c>
      <c r="K37" s="415">
        <v>0</v>
      </c>
      <c r="L37" s="415">
        <v>0</v>
      </c>
      <c r="M37" s="415">
        <v>260.723648</v>
      </c>
      <c r="N37" s="415">
        <v>30</v>
      </c>
      <c r="O37" s="415">
        <v>5.582667</v>
      </c>
      <c r="P37" s="55"/>
      <c r="Q37" s="55"/>
      <c r="R37" s="55">
        <f t="shared" si="0"/>
        <v>0</v>
      </c>
      <c r="S37" s="55"/>
      <c r="T37" s="55"/>
      <c r="U37" s="55"/>
      <c r="V37" s="55"/>
      <c r="W37" s="55"/>
      <c r="X37" s="55"/>
      <c r="Y37" s="55"/>
      <c r="Z37" s="76"/>
    </row>
    <row r="38" spans="1:26" ht="12.75">
      <c r="A38" s="418">
        <v>0</v>
      </c>
      <c r="B38" s="415">
        <v>20</v>
      </c>
      <c r="C38" s="415">
        <v>0</v>
      </c>
      <c r="D38" s="415"/>
      <c r="E38" s="415">
        <v>2172</v>
      </c>
      <c r="F38" s="415">
        <v>4334</v>
      </c>
      <c r="G38" s="415">
        <v>52008000</v>
      </c>
      <c r="H38" s="415">
        <v>1.230261</v>
      </c>
      <c r="I38" s="415">
        <v>0</v>
      </c>
      <c r="J38" s="415">
        <v>0</v>
      </c>
      <c r="K38" s="415">
        <v>0</v>
      </c>
      <c r="L38" s="415">
        <v>0</v>
      </c>
      <c r="M38" s="415">
        <v>240.052256</v>
      </c>
      <c r="N38" s="415">
        <v>30</v>
      </c>
      <c r="O38" s="415">
        <v>5.778667</v>
      </c>
      <c r="P38" s="55"/>
      <c r="Q38" s="55"/>
      <c r="R38" s="55">
        <f t="shared" si="0"/>
        <v>0</v>
      </c>
      <c r="S38" s="55"/>
      <c r="T38" s="55"/>
      <c r="U38" s="55"/>
      <c r="V38" s="55"/>
      <c r="W38" s="55"/>
      <c r="X38" s="55"/>
      <c r="Y38" s="55"/>
      <c r="Z38" s="76"/>
    </row>
    <row r="39" spans="1:26" ht="12.75">
      <c r="A39" s="418">
        <v>0</v>
      </c>
      <c r="B39" s="415">
        <v>21</v>
      </c>
      <c r="C39" s="415">
        <v>0</v>
      </c>
      <c r="D39" s="415"/>
      <c r="E39" s="415">
        <v>83</v>
      </c>
      <c r="F39" s="415">
        <v>5052</v>
      </c>
      <c r="G39" s="415">
        <v>1616640</v>
      </c>
      <c r="H39" s="415">
        <v>0.633959</v>
      </c>
      <c r="I39" s="415">
        <v>0</v>
      </c>
      <c r="J39" s="415">
        <v>0</v>
      </c>
      <c r="K39" s="415">
        <v>0</v>
      </c>
      <c r="L39" s="415">
        <v>0</v>
      </c>
      <c r="M39" s="415">
        <v>270.000012</v>
      </c>
      <c r="N39" s="415">
        <v>0</v>
      </c>
      <c r="O39" s="415">
        <v>0.179627</v>
      </c>
      <c r="P39" s="55"/>
      <c r="Q39" s="55"/>
      <c r="R39" s="55">
        <f t="shared" si="0"/>
        <v>0</v>
      </c>
      <c r="S39" s="55"/>
      <c r="T39" s="55"/>
      <c r="U39" s="55"/>
      <c r="V39" s="55"/>
      <c r="W39" s="55"/>
      <c r="X39" s="55"/>
      <c r="Y39" s="55"/>
      <c r="Z39" s="76"/>
    </row>
    <row r="40" spans="1:26" ht="12.75">
      <c r="A40" s="418">
        <v>0</v>
      </c>
      <c r="B40" s="415">
        <v>22</v>
      </c>
      <c r="C40" s="415">
        <v>0</v>
      </c>
      <c r="D40" s="415"/>
      <c r="E40" s="415">
        <v>93</v>
      </c>
      <c r="F40" s="415">
        <v>6039</v>
      </c>
      <c r="G40" s="415">
        <v>1932480</v>
      </c>
      <c r="H40" s="415">
        <v>0.42249</v>
      </c>
      <c r="I40" s="415">
        <v>0</v>
      </c>
      <c r="J40" s="415">
        <v>0</v>
      </c>
      <c r="K40" s="415">
        <v>0</v>
      </c>
      <c r="L40" s="415">
        <v>0</v>
      </c>
      <c r="M40" s="415">
        <v>270.000005</v>
      </c>
      <c r="N40" s="415">
        <v>0</v>
      </c>
      <c r="O40" s="415">
        <v>0.21472</v>
      </c>
      <c r="P40" s="55"/>
      <c r="Q40" s="55"/>
      <c r="R40" s="55">
        <f t="shared" si="0"/>
        <v>0</v>
      </c>
      <c r="S40" s="55"/>
      <c r="T40" s="55"/>
      <c r="U40" s="55"/>
      <c r="V40" s="55"/>
      <c r="W40" s="55"/>
      <c r="X40" s="55"/>
      <c r="Y40" s="55"/>
      <c r="Z40" s="76"/>
    </row>
    <row r="41" spans="1:26" ht="12.75">
      <c r="A41" s="418">
        <v>0</v>
      </c>
      <c r="B41" s="415">
        <v>23</v>
      </c>
      <c r="C41" s="415">
        <v>0</v>
      </c>
      <c r="D41" s="415"/>
      <c r="E41" s="415">
        <v>81</v>
      </c>
      <c r="F41" s="415">
        <v>4155</v>
      </c>
      <c r="G41" s="415">
        <v>1329600</v>
      </c>
      <c r="H41" s="415">
        <v>0.587646</v>
      </c>
      <c r="I41" s="415">
        <v>0</v>
      </c>
      <c r="J41" s="415">
        <v>0</v>
      </c>
      <c r="K41" s="415">
        <v>0</v>
      </c>
      <c r="L41" s="415">
        <v>0</v>
      </c>
      <c r="M41" s="415">
        <v>269.999985</v>
      </c>
      <c r="N41" s="415">
        <v>0</v>
      </c>
      <c r="O41" s="415">
        <v>0.147733</v>
      </c>
      <c r="P41" s="55"/>
      <c r="Q41" s="55"/>
      <c r="R41" s="55">
        <f t="shared" si="0"/>
        <v>0</v>
      </c>
      <c r="S41" s="55"/>
      <c r="T41" s="55"/>
      <c r="U41" s="55"/>
      <c r="V41" s="55"/>
      <c r="W41" s="55"/>
      <c r="X41" s="55"/>
      <c r="Y41" s="55"/>
      <c r="Z41" s="76"/>
    </row>
    <row r="42" spans="1:26" ht="12.75">
      <c r="A42" s="418">
        <v>0</v>
      </c>
      <c r="B42" s="415">
        <v>24</v>
      </c>
      <c r="C42" s="415">
        <v>0</v>
      </c>
      <c r="D42" s="415"/>
      <c r="E42" s="415">
        <v>82</v>
      </c>
      <c r="F42" s="415">
        <v>4498</v>
      </c>
      <c r="G42" s="415">
        <v>1439360</v>
      </c>
      <c r="H42" s="415">
        <v>0.525593</v>
      </c>
      <c r="I42" s="415">
        <v>0</v>
      </c>
      <c r="J42" s="415">
        <v>0</v>
      </c>
      <c r="K42" s="415">
        <v>0</v>
      </c>
      <c r="L42" s="415">
        <v>0</v>
      </c>
      <c r="M42" s="415">
        <v>268.764404</v>
      </c>
      <c r="N42" s="415">
        <v>0</v>
      </c>
      <c r="O42" s="415">
        <v>0.159929</v>
      </c>
      <c r="P42" s="55"/>
      <c r="Q42" s="55"/>
      <c r="R42" s="55">
        <f t="shared" si="0"/>
        <v>0</v>
      </c>
      <c r="S42" s="55"/>
      <c r="T42" s="55"/>
      <c r="U42" s="55"/>
      <c r="V42" s="55"/>
      <c r="W42" s="55"/>
      <c r="X42" s="55"/>
      <c r="Y42" s="55"/>
      <c r="Z42" s="76"/>
    </row>
    <row r="43" spans="1:26" ht="12.75">
      <c r="A43" s="418">
        <v>7</v>
      </c>
      <c r="B43" s="415">
        <v>0</v>
      </c>
      <c r="C43" s="415"/>
      <c r="D43" s="415">
        <v>5</v>
      </c>
      <c r="E43" s="415">
        <v>730</v>
      </c>
      <c r="F43" s="415">
        <v>2190</v>
      </c>
      <c r="G43" s="415">
        <v>8970240</v>
      </c>
      <c r="H43" s="415">
        <v>0.066514</v>
      </c>
      <c r="I43" s="415">
        <v>0</v>
      </c>
      <c r="J43" s="415">
        <v>0</v>
      </c>
      <c r="K43" s="415">
        <v>0</v>
      </c>
      <c r="L43" s="415">
        <v>0</v>
      </c>
      <c r="M43" s="415">
        <v>269.070889</v>
      </c>
      <c r="N43" s="415">
        <v>1</v>
      </c>
      <c r="O43" s="415">
        <v>0.996693</v>
      </c>
      <c r="P43" s="55"/>
      <c r="Q43" s="55"/>
      <c r="R43" s="90">
        <f>(I43+K43)/F43</f>
        <v>0</v>
      </c>
      <c r="S43" s="55">
        <v>0.0001</v>
      </c>
      <c r="T43" s="55"/>
      <c r="U43" s="55"/>
      <c r="V43" s="55"/>
      <c r="W43" s="55"/>
      <c r="X43" s="55"/>
      <c r="Y43" s="55"/>
      <c r="Z43" s="76"/>
    </row>
    <row r="44" spans="1:26" ht="12.75">
      <c r="A44" s="418">
        <v>8</v>
      </c>
      <c r="B44" s="415">
        <v>0</v>
      </c>
      <c r="C44" s="415"/>
      <c r="D44" s="415">
        <v>5</v>
      </c>
      <c r="E44" s="415">
        <v>730</v>
      </c>
      <c r="F44" s="415">
        <v>2190</v>
      </c>
      <c r="G44" s="415">
        <v>8970240</v>
      </c>
      <c r="H44" s="415">
        <v>0.078998</v>
      </c>
      <c r="I44" s="415">
        <v>0</v>
      </c>
      <c r="J44" s="415">
        <v>0</v>
      </c>
      <c r="K44" s="415">
        <v>0</v>
      </c>
      <c r="L44" s="415">
        <v>0</v>
      </c>
      <c r="M44" s="415">
        <v>265.244282</v>
      </c>
      <c r="N44" s="415">
        <v>1</v>
      </c>
      <c r="O44" s="415">
        <v>0.996693</v>
      </c>
      <c r="P44" s="55"/>
      <c r="Q44" s="55"/>
      <c r="R44" s="90">
        <f aca="true" t="shared" si="1" ref="R44:R60">(I44+K44)/F44</f>
        <v>0</v>
      </c>
      <c r="S44" s="55">
        <v>0.0001</v>
      </c>
      <c r="T44" s="55"/>
      <c r="U44" s="55"/>
      <c r="V44" s="55"/>
      <c r="W44" s="55"/>
      <c r="X44" s="55"/>
      <c r="Y44" s="55"/>
      <c r="Z44" s="76"/>
    </row>
    <row r="45" spans="1:26" ht="12.75">
      <c r="A45" s="418">
        <v>25</v>
      </c>
      <c r="B45" s="415">
        <v>0</v>
      </c>
      <c r="C45" s="415"/>
      <c r="D45" s="415">
        <v>7</v>
      </c>
      <c r="E45" s="415">
        <v>898</v>
      </c>
      <c r="F45" s="415">
        <v>898</v>
      </c>
      <c r="G45" s="415">
        <v>862080</v>
      </c>
      <c r="H45" s="415">
        <v>0.05186</v>
      </c>
      <c r="I45" s="415">
        <v>10</v>
      </c>
      <c r="J45" s="415">
        <v>9600</v>
      </c>
      <c r="K45" s="415">
        <v>0</v>
      </c>
      <c r="L45" s="415">
        <v>0</v>
      </c>
      <c r="M45" s="415">
        <v>269.32597</v>
      </c>
      <c r="N45" s="415">
        <v>0.096</v>
      </c>
      <c r="O45" s="415">
        <v>0.095787</v>
      </c>
      <c r="P45" s="55"/>
      <c r="Q45" s="55"/>
      <c r="R45" s="90">
        <f t="shared" si="1"/>
        <v>0.011135857461024499</v>
      </c>
      <c r="S45" s="101">
        <v>0.05</v>
      </c>
      <c r="T45" s="55"/>
      <c r="U45" s="55"/>
      <c r="V45" s="55"/>
      <c r="W45" s="55"/>
      <c r="X45" s="55"/>
      <c r="Y45" s="55"/>
      <c r="Z45" s="76"/>
    </row>
    <row r="46" spans="1:26" ht="12.75">
      <c r="A46" s="418">
        <v>26</v>
      </c>
      <c r="B46" s="415">
        <v>0</v>
      </c>
      <c r="C46" s="415"/>
      <c r="D46" s="415">
        <v>7</v>
      </c>
      <c r="E46" s="415">
        <v>898</v>
      </c>
      <c r="F46" s="415">
        <v>898</v>
      </c>
      <c r="G46" s="415">
        <v>862080</v>
      </c>
      <c r="H46" s="415">
        <v>0.052164</v>
      </c>
      <c r="I46" s="415">
        <v>12</v>
      </c>
      <c r="J46" s="415">
        <v>11520</v>
      </c>
      <c r="K46" s="415">
        <v>0</v>
      </c>
      <c r="L46" s="415">
        <v>0</v>
      </c>
      <c r="M46" s="415">
        <v>260.555117</v>
      </c>
      <c r="N46" s="415">
        <v>0.096</v>
      </c>
      <c r="O46" s="415">
        <v>0.095787</v>
      </c>
      <c r="P46" s="55"/>
      <c r="Q46" s="55"/>
      <c r="R46" s="90">
        <f t="shared" si="1"/>
        <v>0.013363028953229399</v>
      </c>
      <c r="S46" s="101">
        <v>0.05</v>
      </c>
      <c r="T46" s="55"/>
      <c r="U46" s="55"/>
      <c r="V46" s="55"/>
      <c r="W46" s="55"/>
      <c r="X46" s="55"/>
      <c r="Y46" s="55"/>
      <c r="Z46" s="76"/>
    </row>
    <row r="47" spans="1:26" ht="12.75">
      <c r="A47" s="418">
        <v>27</v>
      </c>
      <c r="B47" s="415">
        <v>0</v>
      </c>
      <c r="C47" s="415"/>
      <c r="D47" s="415">
        <v>7</v>
      </c>
      <c r="E47" s="415">
        <v>898</v>
      </c>
      <c r="F47" s="415">
        <v>898</v>
      </c>
      <c r="G47" s="415">
        <v>862080</v>
      </c>
      <c r="H47" s="415">
        <v>0.039351</v>
      </c>
      <c r="I47" s="415">
        <v>11</v>
      </c>
      <c r="J47" s="415">
        <v>10560</v>
      </c>
      <c r="K47" s="415">
        <v>0</v>
      </c>
      <c r="L47" s="415">
        <v>0</v>
      </c>
      <c r="M47" s="415">
        <v>269.369611</v>
      </c>
      <c r="N47" s="415">
        <v>0.096</v>
      </c>
      <c r="O47" s="415">
        <v>0.095787</v>
      </c>
      <c r="P47" s="55"/>
      <c r="Q47" s="55"/>
      <c r="R47" s="90">
        <f t="shared" si="1"/>
        <v>0.012249443207126948</v>
      </c>
      <c r="S47" s="101">
        <v>0.05</v>
      </c>
      <c r="T47" s="55"/>
      <c r="U47" s="55"/>
      <c r="V47" s="55"/>
      <c r="W47" s="55"/>
      <c r="X47" s="55"/>
      <c r="Y47" s="55"/>
      <c r="Z47" s="76"/>
    </row>
    <row r="48" spans="1:26" ht="12.75">
      <c r="A48" s="418">
        <v>28</v>
      </c>
      <c r="B48" s="415">
        <v>0</v>
      </c>
      <c r="C48" s="415"/>
      <c r="D48" s="415">
        <v>7</v>
      </c>
      <c r="E48" s="415">
        <v>898</v>
      </c>
      <c r="F48" s="415">
        <v>898</v>
      </c>
      <c r="G48" s="415">
        <v>862080</v>
      </c>
      <c r="H48" s="415">
        <v>0.040578</v>
      </c>
      <c r="I48" s="415">
        <v>13</v>
      </c>
      <c r="J48" s="415">
        <v>12480</v>
      </c>
      <c r="K48" s="415">
        <v>0</v>
      </c>
      <c r="L48" s="415">
        <v>0</v>
      </c>
      <c r="M48" s="415">
        <v>269.999987</v>
      </c>
      <c r="N48" s="415">
        <v>0.096</v>
      </c>
      <c r="O48" s="415">
        <v>0.095787</v>
      </c>
      <c r="P48" s="55"/>
      <c r="Q48" s="55"/>
      <c r="R48" s="90">
        <f t="shared" si="1"/>
        <v>0.014476614699331848</v>
      </c>
      <c r="S48" s="101">
        <v>0.05</v>
      </c>
      <c r="T48" s="55"/>
      <c r="U48" s="55"/>
      <c r="V48" s="55"/>
      <c r="W48" s="55"/>
      <c r="X48" s="55"/>
      <c r="Y48" s="55"/>
      <c r="Z48" s="76"/>
    </row>
    <row r="49" spans="1:26" ht="12.75">
      <c r="A49" s="418">
        <v>29</v>
      </c>
      <c r="B49" s="415">
        <v>0</v>
      </c>
      <c r="C49" s="415"/>
      <c r="D49" s="415">
        <v>7</v>
      </c>
      <c r="E49" s="415">
        <v>898</v>
      </c>
      <c r="F49" s="415">
        <v>898</v>
      </c>
      <c r="G49" s="415">
        <v>862080</v>
      </c>
      <c r="H49" s="415">
        <v>0.037379</v>
      </c>
      <c r="I49" s="415">
        <v>10</v>
      </c>
      <c r="J49" s="415">
        <v>9600</v>
      </c>
      <c r="K49" s="415">
        <v>0</v>
      </c>
      <c r="L49" s="415">
        <v>0</v>
      </c>
      <c r="M49" s="415">
        <v>267.494359</v>
      </c>
      <c r="N49" s="415">
        <v>0.096</v>
      </c>
      <c r="O49" s="415">
        <v>0.095787</v>
      </c>
      <c r="P49" s="55"/>
      <c r="Q49" s="55"/>
      <c r="R49" s="90">
        <f t="shared" si="1"/>
        <v>0.011135857461024499</v>
      </c>
      <c r="S49" s="101">
        <v>0.05</v>
      </c>
      <c r="T49" s="55"/>
      <c r="U49" s="55"/>
      <c r="V49" s="55"/>
      <c r="W49" s="55"/>
      <c r="X49" s="55"/>
      <c r="Y49" s="55"/>
      <c r="Z49" s="76"/>
    </row>
    <row r="50" spans="1:26" ht="12.75">
      <c r="A50" s="418">
        <v>30</v>
      </c>
      <c r="B50" s="415">
        <v>0</v>
      </c>
      <c r="C50" s="415"/>
      <c r="D50" s="415">
        <v>7</v>
      </c>
      <c r="E50" s="415">
        <v>899</v>
      </c>
      <c r="F50" s="415">
        <v>899</v>
      </c>
      <c r="G50" s="415">
        <v>863040</v>
      </c>
      <c r="H50" s="415">
        <v>0.038777</v>
      </c>
      <c r="I50" s="415">
        <v>7</v>
      </c>
      <c r="J50" s="415">
        <v>6720</v>
      </c>
      <c r="K50" s="415">
        <v>0</v>
      </c>
      <c r="L50" s="415">
        <v>0</v>
      </c>
      <c r="M50" s="415">
        <v>270.000007</v>
      </c>
      <c r="N50" s="415">
        <v>0.096</v>
      </c>
      <c r="O50" s="415">
        <v>0.095893</v>
      </c>
      <c r="P50" s="55"/>
      <c r="Q50" s="55"/>
      <c r="R50" s="90">
        <f t="shared" si="1"/>
        <v>0.00778642936596218</v>
      </c>
      <c r="S50" s="101">
        <v>0.05</v>
      </c>
      <c r="T50" s="55"/>
      <c r="U50" s="55"/>
      <c r="V50" s="55"/>
      <c r="W50" s="55"/>
      <c r="X50" s="55"/>
      <c r="Y50" s="55"/>
      <c r="Z50" s="76"/>
    </row>
    <row r="51" spans="1:26" ht="12.75">
      <c r="A51" s="418">
        <v>0</v>
      </c>
      <c r="B51" s="415">
        <v>7</v>
      </c>
      <c r="C51" s="415"/>
      <c r="D51" s="415">
        <v>5</v>
      </c>
      <c r="E51" s="415">
        <v>726</v>
      </c>
      <c r="F51" s="415">
        <v>2190</v>
      </c>
      <c r="G51" s="415">
        <v>8970240</v>
      </c>
      <c r="H51" s="415">
        <v>0.070417</v>
      </c>
      <c r="I51" s="415">
        <v>0</v>
      </c>
      <c r="J51" s="415">
        <v>0</v>
      </c>
      <c r="K51" s="415">
        <v>0</v>
      </c>
      <c r="L51" s="415">
        <v>0</v>
      </c>
      <c r="M51" s="415">
        <v>269.176674</v>
      </c>
      <c r="N51" s="415">
        <v>1</v>
      </c>
      <c r="O51" s="415">
        <v>0.996693</v>
      </c>
      <c r="P51" s="55"/>
      <c r="Q51" s="55"/>
      <c r="R51" s="90">
        <f t="shared" si="1"/>
        <v>0</v>
      </c>
      <c r="S51" s="55">
        <v>0.0001</v>
      </c>
      <c r="T51" s="55"/>
      <c r="U51" s="55"/>
      <c r="V51" s="55"/>
      <c r="W51" s="55"/>
      <c r="X51" s="55"/>
      <c r="Y51" s="55"/>
      <c r="Z51" s="76"/>
    </row>
    <row r="52" spans="1:26" ht="12.75">
      <c r="A52" s="418">
        <v>0</v>
      </c>
      <c r="B52" s="415">
        <v>8</v>
      </c>
      <c r="C52" s="415"/>
      <c r="D52" s="415">
        <v>5</v>
      </c>
      <c r="E52" s="415">
        <v>726</v>
      </c>
      <c r="F52" s="415">
        <v>2190</v>
      </c>
      <c r="G52" s="415">
        <v>8970240</v>
      </c>
      <c r="H52" s="415">
        <v>0.082628</v>
      </c>
      <c r="I52" s="415">
        <v>0</v>
      </c>
      <c r="J52" s="415">
        <v>0</v>
      </c>
      <c r="K52" s="415">
        <v>0</v>
      </c>
      <c r="L52" s="415">
        <v>0</v>
      </c>
      <c r="M52" s="415">
        <v>265.596785</v>
      </c>
      <c r="N52" s="415">
        <v>1</v>
      </c>
      <c r="O52" s="415">
        <v>0.996693</v>
      </c>
      <c r="P52" s="55"/>
      <c r="Q52" s="55"/>
      <c r="R52" s="90">
        <f t="shared" si="1"/>
        <v>0</v>
      </c>
      <c r="S52" s="55">
        <v>0.0001</v>
      </c>
      <c r="T52" s="55"/>
      <c r="U52" s="55"/>
      <c r="V52" s="55"/>
      <c r="W52" s="55"/>
      <c r="X52" s="55"/>
      <c r="Y52" s="55"/>
      <c r="Z52" s="76"/>
    </row>
    <row r="53" spans="1:26" ht="12.75">
      <c r="A53" s="418">
        <v>0</v>
      </c>
      <c r="B53" s="415">
        <v>9</v>
      </c>
      <c r="C53" s="415"/>
      <c r="D53" s="415">
        <v>5</v>
      </c>
      <c r="E53" s="415">
        <v>836</v>
      </c>
      <c r="F53" s="415">
        <v>4379</v>
      </c>
      <c r="G53" s="415">
        <v>17936384</v>
      </c>
      <c r="H53" s="415">
        <v>0.108459</v>
      </c>
      <c r="I53" s="415">
        <v>0</v>
      </c>
      <c r="J53" s="415">
        <v>0</v>
      </c>
      <c r="K53" s="415">
        <v>0</v>
      </c>
      <c r="L53" s="415">
        <v>0</v>
      </c>
      <c r="M53" s="415">
        <v>266.923462</v>
      </c>
      <c r="N53" s="415">
        <v>2</v>
      </c>
      <c r="O53" s="415">
        <v>1.992932</v>
      </c>
      <c r="P53" s="55"/>
      <c r="Q53" s="55"/>
      <c r="R53" s="90">
        <f t="shared" si="1"/>
        <v>0</v>
      </c>
      <c r="S53" s="55">
        <v>0.0001</v>
      </c>
      <c r="T53" s="55"/>
      <c r="U53" s="55"/>
      <c r="V53" s="55"/>
      <c r="W53" s="55"/>
      <c r="X53" s="55"/>
      <c r="Y53" s="55"/>
      <c r="Z53" s="76"/>
    </row>
    <row r="54" spans="1:26" ht="12.75">
      <c r="A54" s="418">
        <v>0</v>
      </c>
      <c r="B54" s="415">
        <v>10</v>
      </c>
      <c r="C54" s="415"/>
      <c r="D54" s="415">
        <v>5</v>
      </c>
      <c r="E54" s="415">
        <v>836</v>
      </c>
      <c r="F54" s="415">
        <v>4379</v>
      </c>
      <c r="G54" s="415">
        <v>17936384</v>
      </c>
      <c r="H54" s="415">
        <v>0.109138</v>
      </c>
      <c r="I54" s="415">
        <v>0</v>
      </c>
      <c r="J54" s="415">
        <v>0</v>
      </c>
      <c r="K54" s="415">
        <v>0</v>
      </c>
      <c r="L54" s="415">
        <v>0</v>
      </c>
      <c r="M54" s="415">
        <v>269.8231</v>
      </c>
      <c r="N54" s="415">
        <v>2</v>
      </c>
      <c r="O54" s="415">
        <v>1.992932</v>
      </c>
      <c r="P54" s="55"/>
      <c r="Q54" s="55"/>
      <c r="R54" s="90">
        <f t="shared" si="1"/>
        <v>0</v>
      </c>
      <c r="S54" s="55">
        <v>0.0001</v>
      </c>
      <c r="T54" s="55"/>
      <c r="U54" s="55"/>
      <c r="V54" s="55"/>
      <c r="W54" s="55"/>
      <c r="X54" s="55"/>
      <c r="Y54" s="55"/>
      <c r="Z54" s="76"/>
    </row>
    <row r="55" spans="1:26" ht="12.75">
      <c r="A55" s="418">
        <v>0</v>
      </c>
      <c r="B55" s="415">
        <v>25</v>
      </c>
      <c r="C55" s="415"/>
      <c r="D55" s="415">
        <v>7</v>
      </c>
      <c r="E55" s="415">
        <v>898</v>
      </c>
      <c r="F55" s="415">
        <v>898</v>
      </c>
      <c r="G55" s="415">
        <v>862080</v>
      </c>
      <c r="H55" s="415">
        <v>0.051785</v>
      </c>
      <c r="I55" s="415">
        <v>11</v>
      </c>
      <c r="J55" s="415">
        <v>10560</v>
      </c>
      <c r="K55" s="415">
        <v>0</v>
      </c>
      <c r="L55" s="415">
        <v>0</v>
      </c>
      <c r="M55" s="415">
        <v>269.357215</v>
      </c>
      <c r="N55" s="415">
        <v>0.096</v>
      </c>
      <c r="O55" s="415">
        <v>0.095787</v>
      </c>
      <c r="P55" s="55"/>
      <c r="Q55" s="55"/>
      <c r="R55" s="90">
        <f t="shared" si="1"/>
        <v>0.012249443207126948</v>
      </c>
      <c r="S55" s="101">
        <v>0.05</v>
      </c>
      <c r="T55" s="55"/>
      <c r="U55" s="55"/>
      <c r="V55" s="55"/>
      <c r="W55" s="55"/>
      <c r="X55" s="55"/>
      <c r="Y55" s="55"/>
      <c r="Z55" s="76"/>
    </row>
    <row r="56" spans="1:26" ht="12.75">
      <c r="A56" s="418">
        <v>0</v>
      </c>
      <c r="B56" s="415">
        <v>26</v>
      </c>
      <c r="C56" s="415"/>
      <c r="D56" s="415">
        <v>7</v>
      </c>
      <c r="E56" s="415">
        <v>898</v>
      </c>
      <c r="F56" s="415">
        <v>898</v>
      </c>
      <c r="G56" s="415">
        <v>862080</v>
      </c>
      <c r="H56" s="415">
        <v>0.052079</v>
      </c>
      <c r="I56" s="415">
        <v>14</v>
      </c>
      <c r="J56" s="415">
        <v>13440</v>
      </c>
      <c r="K56" s="415">
        <v>0</v>
      </c>
      <c r="L56" s="415">
        <v>0</v>
      </c>
      <c r="M56" s="415">
        <v>260.581469</v>
      </c>
      <c r="N56" s="415">
        <v>0.096</v>
      </c>
      <c r="O56" s="415">
        <v>0.095787</v>
      </c>
      <c r="P56" s="55"/>
      <c r="Q56" s="55"/>
      <c r="R56" s="90">
        <f t="shared" si="1"/>
        <v>0.015590200445434299</v>
      </c>
      <c r="S56" s="101">
        <v>0.05</v>
      </c>
      <c r="T56" s="55"/>
      <c r="U56" s="55"/>
      <c r="V56" s="55"/>
      <c r="W56" s="55"/>
      <c r="X56" s="55"/>
      <c r="Y56" s="55"/>
      <c r="Z56" s="76"/>
    </row>
    <row r="57" spans="1:26" ht="12.75">
      <c r="A57" s="418">
        <v>0</v>
      </c>
      <c r="B57" s="415">
        <v>27</v>
      </c>
      <c r="C57" s="415"/>
      <c r="D57" s="415">
        <v>7</v>
      </c>
      <c r="E57" s="415">
        <v>898</v>
      </c>
      <c r="F57" s="415">
        <v>898</v>
      </c>
      <c r="G57" s="415">
        <v>862080</v>
      </c>
      <c r="H57" s="415">
        <v>0.039398</v>
      </c>
      <c r="I57" s="415">
        <v>10</v>
      </c>
      <c r="J57" s="415">
        <v>9600</v>
      </c>
      <c r="K57" s="415">
        <v>0</v>
      </c>
      <c r="L57" s="415">
        <v>0</v>
      </c>
      <c r="M57" s="415">
        <v>269.320996</v>
      </c>
      <c r="N57" s="415">
        <v>0.096</v>
      </c>
      <c r="O57" s="415">
        <v>0.095787</v>
      </c>
      <c r="P57" s="55"/>
      <c r="Q57" s="55"/>
      <c r="R57" s="90">
        <f t="shared" si="1"/>
        <v>0.011135857461024499</v>
      </c>
      <c r="S57" s="101">
        <v>0.05</v>
      </c>
      <c r="T57" s="55"/>
      <c r="U57" s="55"/>
      <c r="V57" s="55"/>
      <c r="W57" s="55"/>
      <c r="X57" s="55"/>
      <c r="Y57" s="55"/>
      <c r="Z57" s="76"/>
    </row>
    <row r="58" spans="1:26" ht="12.75">
      <c r="A58" s="418">
        <v>0</v>
      </c>
      <c r="B58" s="415">
        <v>28</v>
      </c>
      <c r="C58" s="415"/>
      <c r="D58" s="415">
        <v>7</v>
      </c>
      <c r="E58" s="415">
        <v>898</v>
      </c>
      <c r="F58" s="415">
        <v>898</v>
      </c>
      <c r="G58" s="415">
        <v>862080</v>
      </c>
      <c r="H58" s="415">
        <v>0.045821</v>
      </c>
      <c r="I58" s="415">
        <v>14</v>
      </c>
      <c r="J58" s="415">
        <v>13440</v>
      </c>
      <c r="K58" s="415">
        <v>0</v>
      </c>
      <c r="L58" s="415">
        <v>0</v>
      </c>
      <c r="M58" s="415">
        <v>270.000004</v>
      </c>
      <c r="N58" s="415">
        <v>0.096</v>
      </c>
      <c r="O58" s="415">
        <v>0.095787</v>
      </c>
      <c r="P58" s="55"/>
      <c r="Q58" s="55"/>
      <c r="R58" s="90">
        <f t="shared" si="1"/>
        <v>0.015590200445434299</v>
      </c>
      <c r="S58" s="101">
        <v>0.05</v>
      </c>
      <c r="T58" s="55"/>
      <c r="U58" s="55"/>
      <c r="V58" s="55"/>
      <c r="W58" s="55"/>
      <c r="X58" s="55"/>
      <c r="Y58" s="55"/>
      <c r="Z58" s="76"/>
    </row>
    <row r="59" spans="1:26" ht="12.75">
      <c r="A59" s="418">
        <v>0</v>
      </c>
      <c r="B59" s="415">
        <v>29</v>
      </c>
      <c r="C59" s="415"/>
      <c r="D59" s="415">
        <v>7</v>
      </c>
      <c r="E59" s="415">
        <v>898</v>
      </c>
      <c r="F59" s="415">
        <v>898</v>
      </c>
      <c r="G59" s="415">
        <v>862080</v>
      </c>
      <c r="H59" s="415">
        <v>0.036212</v>
      </c>
      <c r="I59" s="415">
        <v>10</v>
      </c>
      <c r="J59" s="415">
        <v>9600</v>
      </c>
      <c r="K59" s="415">
        <v>0</v>
      </c>
      <c r="L59" s="415">
        <v>0</v>
      </c>
      <c r="M59" s="415">
        <v>267.29973</v>
      </c>
      <c r="N59" s="415">
        <v>0.096</v>
      </c>
      <c r="O59" s="415">
        <v>0.095787</v>
      </c>
      <c r="P59" s="55"/>
      <c r="Q59" s="55"/>
      <c r="R59" s="90">
        <f t="shared" si="1"/>
        <v>0.011135857461024499</v>
      </c>
      <c r="S59" s="101">
        <v>0.05</v>
      </c>
      <c r="T59" s="55"/>
      <c r="U59" s="55"/>
      <c r="V59" s="55"/>
      <c r="W59" s="55"/>
      <c r="X59" s="55"/>
      <c r="Y59" s="55"/>
      <c r="Z59" s="76"/>
    </row>
    <row r="60" spans="1:26" ht="13.5" thickBot="1">
      <c r="A60" s="419">
        <v>0</v>
      </c>
      <c r="B60" s="420">
        <v>30</v>
      </c>
      <c r="C60" s="420"/>
      <c r="D60" s="420">
        <v>7</v>
      </c>
      <c r="E60" s="420">
        <v>899</v>
      </c>
      <c r="F60" s="420">
        <v>899</v>
      </c>
      <c r="G60" s="420">
        <v>863040</v>
      </c>
      <c r="H60" s="420">
        <v>0.03866</v>
      </c>
      <c r="I60" s="420">
        <v>8</v>
      </c>
      <c r="J60" s="420">
        <v>7680</v>
      </c>
      <c r="K60" s="420">
        <v>0</v>
      </c>
      <c r="L60" s="420">
        <v>0</v>
      </c>
      <c r="M60" s="420">
        <v>270.000004</v>
      </c>
      <c r="N60" s="420">
        <v>0.096</v>
      </c>
      <c r="O60" s="420">
        <v>0.095893</v>
      </c>
      <c r="P60" s="59"/>
      <c r="Q60" s="59"/>
      <c r="R60" s="93">
        <f t="shared" si="1"/>
        <v>0.008898776418242492</v>
      </c>
      <c r="S60" s="103">
        <v>0.05</v>
      </c>
      <c r="T60" s="59"/>
      <c r="U60" s="59"/>
      <c r="V60" s="59"/>
      <c r="W60" s="59"/>
      <c r="X60" s="59"/>
      <c r="Y60" s="59"/>
      <c r="Z60" s="78"/>
    </row>
    <row r="61" spans="1:26" ht="12.75">
      <c r="A61"/>
      <c r="B61"/>
      <c r="C61"/>
      <c r="D61"/>
      <c r="E61"/>
      <c r="F61"/>
      <c r="G61"/>
      <c r="H61"/>
      <c r="I61"/>
      <c r="J61"/>
      <c r="K61"/>
      <c r="L61"/>
      <c r="M61"/>
      <c r="N61"/>
      <c r="O61"/>
      <c r="P61" s="86"/>
      <c r="Q61" s="86"/>
      <c r="R61" s="82"/>
      <c r="S61" s="322"/>
      <c r="T61" s="86"/>
      <c r="U61" s="86"/>
      <c r="V61" s="86"/>
      <c r="W61" s="86"/>
      <c r="X61" s="86"/>
      <c r="Y61" s="86"/>
      <c r="Z61" s="86"/>
    </row>
    <row r="62" spans="1:26" ht="12.75">
      <c r="A62"/>
      <c r="B62"/>
      <c r="C62"/>
      <c r="D62"/>
      <c r="E62"/>
      <c r="F62"/>
      <c r="G62"/>
      <c r="H62"/>
      <c r="I62"/>
      <c r="J62"/>
      <c r="K62"/>
      <c r="L62"/>
      <c r="M62"/>
      <c r="N62"/>
      <c r="O62"/>
      <c r="P62" s="86"/>
      <c r="Q62" s="86"/>
      <c r="R62" s="82"/>
      <c r="S62" s="322"/>
      <c r="T62" s="86"/>
      <c r="U62" s="86"/>
      <c r="V62" s="86"/>
      <c r="W62" s="86"/>
      <c r="X62" s="86"/>
      <c r="Y62" s="86"/>
      <c r="Z62" s="86"/>
    </row>
    <row r="63" spans="1:26" ht="12.75">
      <c r="A63"/>
      <c r="B63"/>
      <c r="C63"/>
      <c r="D63"/>
      <c r="E63"/>
      <c r="F63"/>
      <c r="G63"/>
      <c r="H63"/>
      <c r="I63"/>
      <c r="J63"/>
      <c r="K63"/>
      <c r="L63"/>
      <c r="M63"/>
      <c r="N63"/>
      <c r="O63"/>
      <c r="P63" s="86"/>
      <c r="Q63" s="86"/>
      <c r="R63" s="82"/>
      <c r="S63" s="322"/>
      <c r="T63" s="86"/>
      <c r="U63" s="86"/>
      <c r="V63" s="86"/>
      <c r="W63" s="86"/>
      <c r="X63" s="86"/>
      <c r="Y63" s="86"/>
      <c r="Z63" s="86"/>
    </row>
    <row r="64" spans="1:26" ht="12.75">
      <c r="A64"/>
      <c r="B64"/>
      <c r="C64"/>
      <c r="D64"/>
      <c r="E64"/>
      <c r="F64"/>
      <c r="G64"/>
      <c r="H64"/>
      <c r="I64"/>
      <c r="J64"/>
      <c r="K64"/>
      <c r="L64"/>
      <c r="M64"/>
      <c r="N64"/>
      <c r="O64"/>
      <c r="P64" s="86"/>
      <c r="Q64" s="86"/>
      <c r="R64" s="82"/>
      <c r="S64" s="322"/>
      <c r="T64" s="86"/>
      <c r="U64" s="86"/>
      <c r="V64" s="86"/>
      <c r="W64" s="86"/>
      <c r="X64" s="86"/>
      <c r="Y64" s="86"/>
      <c r="Z64" s="86"/>
    </row>
    <row r="65" spans="1:26" ht="12.75">
      <c r="A65"/>
      <c r="B65"/>
      <c r="C65"/>
      <c r="D65"/>
      <c r="E65"/>
      <c r="F65"/>
      <c r="G65"/>
      <c r="H65"/>
      <c r="I65"/>
      <c r="J65"/>
      <c r="K65"/>
      <c r="L65"/>
      <c r="M65"/>
      <c r="N65"/>
      <c r="O65"/>
      <c r="P65" s="86"/>
      <c r="Q65" s="86"/>
      <c r="R65" s="82"/>
      <c r="S65" s="322"/>
      <c r="T65" s="86"/>
      <c r="U65" s="86"/>
      <c r="V65" s="86"/>
      <c r="W65" s="86"/>
      <c r="X65" s="86"/>
      <c r="Y65" s="86"/>
      <c r="Z65" s="86"/>
    </row>
    <row r="66" ht="13.5" thickBot="1"/>
    <row r="67" spans="1:19" ht="13.5" thickBot="1">
      <c r="A67" s="513" t="s">
        <v>135</v>
      </c>
      <c r="B67" s="514"/>
      <c r="C67" s="514"/>
      <c r="D67" s="514"/>
      <c r="E67" s="515"/>
      <c r="S67" s="48"/>
    </row>
    <row r="68" spans="1:19" ht="12.75">
      <c r="A68" s="46"/>
      <c r="B68" s="64" t="s">
        <v>136</v>
      </c>
      <c r="C68" s="64" t="s">
        <v>137</v>
      </c>
      <c r="D68" s="64" t="s">
        <v>138</v>
      </c>
      <c r="E68" s="65" t="s">
        <v>139</v>
      </c>
      <c r="S68" s="48"/>
    </row>
    <row r="69" spans="1:5" ht="12.75">
      <c r="A69" s="79" t="s">
        <v>140</v>
      </c>
      <c r="B69" s="55">
        <v>0.011</v>
      </c>
      <c r="C69" s="55">
        <v>0.015</v>
      </c>
      <c r="D69" s="55">
        <v>0.016</v>
      </c>
      <c r="E69" s="76">
        <v>0.018</v>
      </c>
    </row>
    <row r="70" spans="1:5" ht="12.75">
      <c r="A70" s="79" t="s">
        <v>141</v>
      </c>
      <c r="B70" s="55">
        <v>15</v>
      </c>
      <c r="C70" s="55">
        <v>31</v>
      </c>
      <c r="D70" s="55">
        <v>7</v>
      </c>
      <c r="E70" s="76">
        <v>7</v>
      </c>
    </row>
    <row r="71" spans="1:5" ht="12.75">
      <c r="A71" s="79" t="s">
        <v>142</v>
      </c>
      <c r="B71" s="55">
        <v>15</v>
      </c>
      <c r="C71" s="55">
        <v>63</v>
      </c>
      <c r="D71" s="55">
        <v>15</v>
      </c>
      <c r="E71" s="76">
        <v>15</v>
      </c>
    </row>
    <row r="72" spans="1:5" ht="12.75">
      <c r="A72" s="79" t="s">
        <v>143</v>
      </c>
      <c r="B72" s="55">
        <v>7</v>
      </c>
      <c r="C72" s="55">
        <v>4</v>
      </c>
      <c r="D72" s="55">
        <v>3</v>
      </c>
      <c r="E72" s="76">
        <v>2</v>
      </c>
    </row>
    <row r="73" spans="1:5" ht="13.5" thickBot="1">
      <c r="A73" s="80" t="s">
        <v>144</v>
      </c>
      <c r="B73" s="507" t="s">
        <v>145</v>
      </c>
      <c r="C73" s="507"/>
      <c r="D73" s="507"/>
      <c r="E73" s="508"/>
    </row>
    <row r="74" spans="1:5" ht="13.5" thickBot="1">
      <c r="A74" s="81" t="s">
        <v>146</v>
      </c>
      <c r="B74" s="507" t="s">
        <v>147</v>
      </c>
      <c r="C74" s="507"/>
      <c r="D74" s="507"/>
      <c r="E74" s="508"/>
    </row>
    <row r="75" spans="1:5" ht="13.5" thickBot="1">
      <c r="A75" s="82"/>
      <c r="B75" s="62"/>
      <c r="C75" s="62"/>
      <c r="D75" s="62"/>
      <c r="E75" s="62"/>
    </row>
    <row r="76" spans="1:17" ht="13.5" thickBot="1">
      <c r="A76" s="518" t="s">
        <v>149</v>
      </c>
      <c r="B76" s="519"/>
      <c r="C76" s="519"/>
      <c r="D76" s="519"/>
      <c r="E76" s="519"/>
      <c r="F76" s="519"/>
      <c r="G76" s="520"/>
      <c r="I76" s="501" t="s">
        <v>148</v>
      </c>
      <c r="J76" s="523"/>
      <c r="K76" s="523"/>
      <c r="L76" s="523"/>
      <c r="M76" s="523"/>
      <c r="N76" s="523"/>
      <c r="O76" s="523"/>
      <c r="P76" s="523"/>
      <c r="Q76" s="524"/>
    </row>
    <row r="77" spans="1:17" ht="12.75">
      <c r="A77" s="455" t="s">
        <v>150</v>
      </c>
      <c r="B77" s="512"/>
      <c r="C77" s="510" t="s">
        <v>151</v>
      </c>
      <c r="D77" s="510"/>
      <c r="E77" s="510"/>
      <c r="F77" s="510"/>
      <c r="G77" s="511"/>
      <c r="I77" s="501" t="s">
        <v>303</v>
      </c>
      <c r="J77" s="502"/>
      <c r="K77" s="313" t="s">
        <v>304</v>
      </c>
      <c r="L77" s="313" t="s">
        <v>305</v>
      </c>
      <c r="M77" s="313" t="s">
        <v>306</v>
      </c>
      <c r="N77" s="313" t="s">
        <v>307</v>
      </c>
      <c r="O77" s="314" t="s">
        <v>309</v>
      </c>
      <c r="P77" s="319" t="s">
        <v>310</v>
      </c>
      <c r="Q77" s="320" t="s">
        <v>311</v>
      </c>
    </row>
    <row r="78" spans="1:17" ht="13.5" thickBot="1">
      <c r="A78" s="457" t="s">
        <v>155</v>
      </c>
      <c r="B78" s="509"/>
      <c r="C78" s="424" t="s">
        <v>156</v>
      </c>
      <c r="D78" s="424"/>
      <c r="E78" s="424"/>
      <c r="F78" s="424"/>
      <c r="G78" s="425"/>
      <c r="I78" s="503"/>
      <c r="J78" s="504"/>
      <c r="K78" s="311" t="s">
        <v>293</v>
      </c>
      <c r="L78" s="312">
        <v>0.15</v>
      </c>
      <c r="M78" s="312">
        <v>0.15</v>
      </c>
      <c r="N78" s="312">
        <v>0.05</v>
      </c>
      <c r="O78" s="132">
        <v>0.01</v>
      </c>
      <c r="P78" s="317">
        <v>32</v>
      </c>
      <c r="Q78" s="318">
        <v>10</v>
      </c>
    </row>
    <row r="79" spans="1:17" ht="12.75">
      <c r="A79" s="457" t="s">
        <v>158</v>
      </c>
      <c r="B79" s="509"/>
      <c r="C79" s="424" t="s">
        <v>159</v>
      </c>
      <c r="D79" s="424"/>
      <c r="E79" s="424"/>
      <c r="F79" s="424"/>
      <c r="G79" s="425"/>
      <c r="I79" s="501" t="s">
        <v>178</v>
      </c>
      <c r="J79" s="502"/>
      <c r="K79" s="313" t="s">
        <v>304</v>
      </c>
      <c r="L79" s="313" t="s">
        <v>305</v>
      </c>
      <c r="M79" s="313" t="s">
        <v>306</v>
      </c>
      <c r="N79" s="313" t="s">
        <v>307</v>
      </c>
      <c r="O79" s="314" t="s">
        <v>308</v>
      </c>
      <c r="P79" s="86"/>
      <c r="Q79" s="134"/>
    </row>
    <row r="80" spans="1:17" ht="13.5" thickBot="1">
      <c r="A80" s="457" t="s">
        <v>162</v>
      </c>
      <c r="B80" s="509"/>
      <c r="C80" s="424">
        <v>40</v>
      </c>
      <c r="D80" s="424"/>
      <c r="E80" s="424"/>
      <c r="F80" s="424"/>
      <c r="G80" s="425"/>
      <c r="I80" s="503"/>
      <c r="J80" s="504"/>
      <c r="K80" s="311" t="s">
        <v>293</v>
      </c>
      <c r="L80" s="312">
        <v>0.05</v>
      </c>
      <c r="M80" s="312">
        <v>0.05</v>
      </c>
      <c r="N80" s="312">
        <v>0.01</v>
      </c>
      <c r="O80" s="132">
        <v>0</v>
      </c>
      <c r="P80" s="315"/>
      <c r="Q80" s="316"/>
    </row>
    <row r="81" spans="1:7" ht="12.75">
      <c r="A81" s="448" t="s">
        <v>164</v>
      </c>
      <c r="B81" s="424"/>
      <c r="C81" s="424" t="s">
        <v>165</v>
      </c>
      <c r="D81" s="424"/>
      <c r="E81" s="424"/>
      <c r="F81" s="424"/>
      <c r="G81" s="425"/>
    </row>
    <row r="82" spans="1:7" ht="12.75">
      <c r="A82" s="448" t="s">
        <v>167</v>
      </c>
      <c r="B82" s="424"/>
      <c r="C82" s="424" t="s">
        <v>168</v>
      </c>
      <c r="D82" s="424"/>
      <c r="E82" s="424"/>
      <c r="F82" s="424"/>
      <c r="G82" s="425"/>
    </row>
    <row r="83" spans="1:7" ht="12.75">
      <c r="A83" s="448" t="s">
        <v>170</v>
      </c>
      <c r="B83" s="424"/>
      <c r="C83" s="424" t="s">
        <v>13</v>
      </c>
      <c r="D83" s="424"/>
      <c r="E83" s="424"/>
      <c r="F83" s="424"/>
      <c r="G83" s="425"/>
    </row>
    <row r="84" spans="1:7" ht="12.75">
      <c r="A84" s="457" t="s">
        <v>173</v>
      </c>
      <c r="B84" s="509"/>
      <c r="C84" s="424">
        <v>108</v>
      </c>
      <c r="D84" s="424"/>
      <c r="E84" s="424"/>
      <c r="F84" s="424"/>
      <c r="G84" s="425"/>
    </row>
    <row r="85" spans="1:7" ht="13.5" thickBot="1">
      <c r="A85" s="505" t="s">
        <v>176</v>
      </c>
      <c r="B85" s="506"/>
      <c r="C85" s="558" t="s">
        <v>189</v>
      </c>
      <c r="D85" s="507"/>
      <c r="E85" s="507"/>
      <c r="F85" s="507"/>
      <c r="G85" s="508"/>
    </row>
    <row r="98" ht="12.75">
      <c r="A98" s="86"/>
    </row>
    <row r="99" spans="1:3" ht="12.75">
      <c r="A99" s="86"/>
      <c r="B99" s="86"/>
      <c r="C99" s="86"/>
    </row>
  </sheetData>
  <mergeCells count="43">
    <mergeCell ref="R1:S1"/>
    <mergeCell ref="M1:M2"/>
    <mergeCell ref="A67:E67"/>
    <mergeCell ref="F1:F2"/>
    <mergeCell ref="J1:J2"/>
    <mergeCell ref="V1:X1"/>
    <mergeCell ref="A1:A2"/>
    <mergeCell ref="B1:B2"/>
    <mergeCell ref="C1:C2"/>
    <mergeCell ref="D1:D2"/>
    <mergeCell ref="K1:K2"/>
    <mergeCell ref="L1:L2"/>
    <mergeCell ref="E1:E2"/>
    <mergeCell ref="P1:Q1"/>
    <mergeCell ref="I1:I2"/>
    <mergeCell ref="A79:B79"/>
    <mergeCell ref="C79:G79"/>
    <mergeCell ref="A77:B77"/>
    <mergeCell ref="C77:G77"/>
    <mergeCell ref="A78:B78"/>
    <mergeCell ref="C78:G78"/>
    <mergeCell ref="A76:G76"/>
    <mergeCell ref="N1:N2"/>
    <mergeCell ref="O1:O2"/>
    <mergeCell ref="B74:E74"/>
    <mergeCell ref="B73:E73"/>
    <mergeCell ref="H1:H2"/>
    <mergeCell ref="G1:G2"/>
    <mergeCell ref="I76:Q76"/>
    <mergeCell ref="A81:B81"/>
    <mergeCell ref="C81:G81"/>
    <mergeCell ref="A80:B80"/>
    <mergeCell ref="C80:G80"/>
    <mergeCell ref="I77:J78"/>
    <mergeCell ref="I79:J80"/>
    <mergeCell ref="A85:B85"/>
    <mergeCell ref="C85:G85"/>
    <mergeCell ref="A84:B84"/>
    <mergeCell ref="C84:G84"/>
    <mergeCell ref="A83:B83"/>
    <mergeCell ref="C83:G83"/>
    <mergeCell ref="A82:B82"/>
    <mergeCell ref="C82:G8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43">
    <tabColor indexed="40"/>
  </sheetPr>
  <dimension ref="A1:Z96"/>
  <sheetViews>
    <sheetView workbookViewId="0" topLeftCell="O32">
      <selection activeCell="Z60" sqref="A3:Z60"/>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521" t="s">
        <v>111</v>
      </c>
      <c r="B1" s="516" t="s">
        <v>112</v>
      </c>
      <c r="C1" s="516" t="s">
        <v>113</v>
      </c>
      <c r="D1" s="516" t="s">
        <v>114</v>
      </c>
      <c r="E1" s="516" t="s">
        <v>115</v>
      </c>
      <c r="F1" s="516" t="s">
        <v>116</v>
      </c>
      <c r="G1" s="516" t="s">
        <v>117</v>
      </c>
      <c r="H1" s="516" t="s">
        <v>118</v>
      </c>
      <c r="I1" s="516" t="s">
        <v>119</v>
      </c>
      <c r="J1" s="516" t="s">
        <v>120</v>
      </c>
      <c r="K1" s="516" t="s">
        <v>121</v>
      </c>
      <c r="L1" s="516" t="s">
        <v>122</v>
      </c>
      <c r="M1" s="516" t="s">
        <v>109</v>
      </c>
      <c r="N1" s="516" t="s">
        <v>123</v>
      </c>
      <c r="O1" s="556" t="s">
        <v>124</v>
      </c>
      <c r="P1" s="477" t="s">
        <v>98</v>
      </c>
      <c r="Q1" s="479"/>
      <c r="R1" s="479" t="s">
        <v>99</v>
      </c>
      <c r="S1" s="479"/>
      <c r="T1" s="47"/>
      <c r="U1" s="47"/>
      <c r="V1" s="479" t="s">
        <v>100</v>
      </c>
      <c r="W1" s="479"/>
      <c r="X1" s="479"/>
      <c r="Y1" s="64" t="s">
        <v>101</v>
      </c>
      <c r="Z1" s="65"/>
    </row>
    <row r="2" spans="1:26" ht="39" thickBot="1">
      <c r="A2" s="522"/>
      <c r="B2" s="517"/>
      <c r="C2" s="517"/>
      <c r="D2" s="517"/>
      <c r="E2" s="517"/>
      <c r="F2" s="517"/>
      <c r="G2" s="517"/>
      <c r="H2" s="517"/>
      <c r="I2" s="517"/>
      <c r="J2" s="517"/>
      <c r="K2" s="517"/>
      <c r="L2" s="517"/>
      <c r="M2" s="517"/>
      <c r="N2" s="517"/>
      <c r="O2" s="557"/>
      <c r="P2" s="66" t="s">
        <v>125</v>
      </c>
      <c r="Q2" s="67" t="s">
        <v>103</v>
      </c>
      <c r="R2" s="67" t="s">
        <v>126</v>
      </c>
      <c r="S2" s="67" t="s">
        <v>185</v>
      </c>
      <c r="T2" s="49" t="s">
        <v>128</v>
      </c>
      <c r="U2" s="49" t="s">
        <v>129</v>
      </c>
      <c r="V2" s="67" t="s">
        <v>130</v>
      </c>
      <c r="W2" s="67" t="s">
        <v>131</v>
      </c>
      <c r="X2" s="67" t="s">
        <v>132</v>
      </c>
      <c r="Y2" s="70" t="s">
        <v>109</v>
      </c>
      <c r="Z2" s="71" t="s">
        <v>133</v>
      </c>
    </row>
    <row r="3" spans="1:26" ht="12.75">
      <c r="A3" s="416">
        <v>1</v>
      </c>
      <c r="B3" s="417">
        <v>0</v>
      </c>
      <c r="C3" s="417">
        <v>0</v>
      </c>
      <c r="D3" s="417"/>
      <c r="E3" s="417">
        <v>2650</v>
      </c>
      <c r="F3" s="417">
        <v>7625</v>
      </c>
      <c r="G3" s="417">
        <v>62802240</v>
      </c>
      <c r="H3" s="417">
        <v>1.082302</v>
      </c>
      <c r="I3" s="417">
        <v>0</v>
      </c>
      <c r="J3" s="417">
        <v>0</v>
      </c>
      <c r="K3" s="417">
        <v>0</v>
      </c>
      <c r="L3" s="417">
        <v>0</v>
      </c>
      <c r="M3" s="417">
        <v>269.197915</v>
      </c>
      <c r="N3" s="417">
        <v>30</v>
      </c>
      <c r="O3" s="417">
        <v>6.978027</v>
      </c>
      <c r="P3" s="64">
        <f>SUM(O3:O42)</f>
        <v>220.68633199999996</v>
      </c>
      <c r="Q3" s="64">
        <f>P3/SUM(N3:N42)</f>
        <v>0.2829311948717948</v>
      </c>
      <c r="R3" s="64">
        <f aca="true" t="shared" si="0" ref="R3:R32">(I3+K3)/F3</f>
        <v>0</v>
      </c>
      <c r="S3" s="64"/>
      <c r="T3" s="323" t="s">
        <v>186</v>
      </c>
      <c r="U3" s="64">
        <v>100</v>
      </c>
      <c r="V3" s="64">
        <f>SUM(O3:O60)</f>
        <v>229.80659</v>
      </c>
      <c r="W3" s="64">
        <f>(SUM(G3:G60)-SUM(J3:J60)-SUM(L3:L60))/9000000</f>
        <v>229.78781155555555</v>
      </c>
      <c r="X3" s="64">
        <f>SUM(O3:O60)</f>
        <v>229.80659</v>
      </c>
      <c r="Y3" s="417">
        <v>267.7977</v>
      </c>
      <c r="Z3" s="65">
        <f>W3/Y3</f>
        <v>0.85806491824073</v>
      </c>
    </row>
    <row r="4" spans="1:26" ht="12.75">
      <c r="A4" s="418">
        <v>2</v>
      </c>
      <c r="B4" s="415">
        <v>0</v>
      </c>
      <c r="C4" s="415">
        <v>0</v>
      </c>
      <c r="D4" s="415"/>
      <c r="E4" s="415">
        <v>3531</v>
      </c>
      <c r="F4" s="415">
        <v>10384</v>
      </c>
      <c r="G4" s="415">
        <v>84335360</v>
      </c>
      <c r="H4" s="415">
        <v>0.827138</v>
      </c>
      <c r="I4" s="415">
        <v>0</v>
      </c>
      <c r="J4" s="415">
        <v>0</v>
      </c>
      <c r="K4" s="415">
        <v>0</v>
      </c>
      <c r="L4" s="415">
        <v>0</v>
      </c>
      <c r="M4" s="415">
        <v>270.000004</v>
      </c>
      <c r="N4" s="415">
        <v>30</v>
      </c>
      <c r="O4" s="415">
        <v>9.370596</v>
      </c>
      <c r="P4" s="55"/>
      <c r="Q4" s="55"/>
      <c r="R4" s="55">
        <f t="shared" si="0"/>
        <v>0</v>
      </c>
      <c r="S4" s="55"/>
      <c r="T4" s="55"/>
      <c r="U4" s="55"/>
      <c r="V4" s="55"/>
      <c r="W4" s="55"/>
      <c r="X4" s="55"/>
      <c r="Y4" s="55"/>
      <c r="Z4" s="76"/>
    </row>
    <row r="5" spans="1:26" ht="12.75">
      <c r="A5" s="418">
        <v>3</v>
      </c>
      <c r="B5" s="415">
        <v>0</v>
      </c>
      <c r="C5" s="415">
        <v>0</v>
      </c>
      <c r="D5" s="415"/>
      <c r="E5" s="415">
        <v>3964</v>
      </c>
      <c r="F5" s="415">
        <v>11517</v>
      </c>
      <c r="G5" s="415">
        <v>94182080</v>
      </c>
      <c r="H5" s="415">
        <v>0.75975</v>
      </c>
      <c r="I5" s="415">
        <v>0</v>
      </c>
      <c r="J5" s="415">
        <v>0</v>
      </c>
      <c r="K5" s="415">
        <v>0</v>
      </c>
      <c r="L5" s="415">
        <v>0</v>
      </c>
      <c r="M5" s="415">
        <v>266.112195</v>
      </c>
      <c r="N5" s="415">
        <v>30</v>
      </c>
      <c r="O5" s="415">
        <v>10.464676</v>
      </c>
      <c r="P5" s="55"/>
      <c r="Q5" s="55"/>
      <c r="R5" s="55">
        <f t="shared" si="0"/>
        <v>0</v>
      </c>
      <c r="S5" s="55"/>
      <c r="T5" s="55"/>
      <c r="U5" s="55"/>
      <c r="V5" s="55"/>
      <c r="W5" s="55"/>
      <c r="X5" s="55"/>
      <c r="Y5" s="55"/>
      <c r="Z5" s="76"/>
    </row>
    <row r="6" spans="1:26" ht="12.75">
      <c r="A6" s="418">
        <v>4</v>
      </c>
      <c r="B6" s="415">
        <v>0</v>
      </c>
      <c r="C6" s="415">
        <v>0</v>
      </c>
      <c r="D6" s="415"/>
      <c r="E6" s="415">
        <v>2180</v>
      </c>
      <c r="F6" s="415">
        <v>6275</v>
      </c>
      <c r="G6" s="415">
        <v>51799840</v>
      </c>
      <c r="H6" s="415">
        <v>0.825636</v>
      </c>
      <c r="I6" s="415">
        <v>0</v>
      </c>
      <c r="J6" s="415">
        <v>0</v>
      </c>
      <c r="K6" s="415">
        <v>0</v>
      </c>
      <c r="L6" s="415">
        <v>0</v>
      </c>
      <c r="M6" s="415">
        <v>270.00002</v>
      </c>
      <c r="N6" s="415">
        <v>30</v>
      </c>
      <c r="O6" s="415">
        <v>5.755538</v>
      </c>
      <c r="P6" s="55"/>
      <c r="Q6" s="55"/>
      <c r="R6" s="55">
        <f t="shared" si="0"/>
        <v>0</v>
      </c>
      <c r="S6" s="55"/>
      <c r="T6" s="55"/>
      <c r="U6" s="55"/>
      <c r="V6" s="55"/>
      <c r="W6" s="55"/>
      <c r="X6" s="55"/>
      <c r="Y6" s="55"/>
      <c r="Z6" s="76"/>
    </row>
    <row r="7" spans="1:26" ht="12.75">
      <c r="A7" s="418">
        <v>5</v>
      </c>
      <c r="B7" s="415">
        <v>0</v>
      </c>
      <c r="C7" s="415">
        <v>0</v>
      </c>
      <c r="D7" s="415"/>
      <c r="E7" s="415">
        <v>2516</v>
      </c>
      <c r="F7" s="415">
        <v>7377</v>
      </c>
      <c r="G7" s="415">
        <v>59744480</v>
      </c>
      <c r="H7" s="415">
        <v>1.082099</v>
      </c>
      <c r="I7" s="415">
        <v>0</v>
      </c>
      <c r="J7" s="415">
        <v>0</v>
      </c>
      <c r="K7" s="415">
        <v>0</v>
      </c>
      <c r="L7" s="415">
        <v>0</v>
      </c>
      <c r="M7" s="415">
        <v>269.999999</v>
      </c>
      <c r="N7" s="415">
        <v>30</v>
      </c>
      <c r="O7" s="415">
        <v>6.638276</v>
      </c>
      <c r="P7" s="55"/>
      <c r="Q7" s="55"/>
      <c r="R7" s="55">
        <f t="shared" si="0"/>
        <v>0</v>
      </c>
      <c r="S7" s="56"/>
      <c r="T7" s="55"/>
      <c r="U7" s="55"/>
      <c r="V7" s="55"/>
      <c r="W7" s="55"/>
      <c r="X7" s="55"/>
      <c r="Y7" s="55"/>
      <c r="Z7" s="76"/>
    </row>
    <row r="8" spans="1:26" ht="12.75">
      <c r="A8" s="418">
        <v>6</v>
      </c>
      <c r="B8" s="415">
        <v>0</v>
      </c>
      <c r="C8" s="415">
        <v>0</v>
      </c>
      <c r="D8" s="415"/>
      <c r="E8" s="415">
        <v>2956</v>
      </c>
      <c r="F8" s="415">
        <v>8670</v>
      </c>
      <c r="G8" s="415">
        <v>69981120</v>
      </c>
      <c r="H8" s="415">
        <v>0.915239</v>
      </c>
      <c r="I8" s="415">
        <v>0</v>
      </c>
      <c r="J8" s="415">
        <v>0</v>
      </c>
      <c r="K8" s="415">
        <v>0</v>
      </c>
      <c r="L8" s="415">
        <v>0</v>
      </c>
      <c r="M8" s="415">
        <v>270.000001</v>
      </c>
      <c r="N8" s="415">
        <v>30</v>
      </c>
      <c r="O8" s="415">
        <v>7.77568</v>
      </c>
      <c r="P8" s="55"/>
      <c r="Q8" s="55"/>
      <c r="R8" s="55">
        <f t="shared" si="0"/>
        <v>0</v>
      </c>
      <c r="S8" s="55"/>
      <c r="T8" s="55"/>
      <c r="U8" s="55"/>
      <c r="V8" s="55"/>
      <c r="W8" s="55"/>
      <c r="X8" s="55"/>
      <c r="Y8" s="55"/>
      <c r="Z8" s="76"/>
    </row>
    <row r="9" spans="1:26" ht="12.75">
      <c r="A9" s="418">
        <v>11</v>
      </c>
      <c r="B9" s="415">
        <v>0</v>
      </c>
      <c r="C9" s="415">
        <v>0</v>
      </c>
      <c r="D9" s="415"/>
      <c r="E9" s="415">
        <v>47</v>
      </c>
      <c r="F9" s="415">
        <v>2485</v>
      </c>
      <c r="G9" s="415">
        <v>795200</v>
      </c>
      <c r="H9" s="415">
        <v>0.748186</v>
      </c>
      <c r="I9" s="415">
        <v>0</v>
      </c>
      <c r="J9" s="415">
        <v>0</v>
      </c>
      <c r="K9" s="415">
        <v>0</v>
      </c>
      <c r="L9" s="415">
        <v>0</v>
      </c>
      <c r="M9" s="415">
        <v>269.999989</v>
      </c>
      <c r="N9" s="415">
        <v>0</v>
      </c>
      <c r="O9" s="415">
        <v>0.088356</v>
      </c>
      <c r="P9" s="55"/>
      <c r="Q9" s="55"/>
      <c r="R9" s="55">
        <f t="shared" si="0"/>
        <v>0</v>
      </c>
      <c r="S9" s="55"/>
      <c r="T9" s="55"/>
      <c r="U9" s="55"/>
      <c r="V9" s="55"/>
      <c r="W9" s="55"/>
      <c r="X9" s="55"/>
      <c r="Y9" s="55"/>
      <c r="Z9" s="76"/>
    </row>
    <row r="10" spans="1:26" ht="12.75">
      <c r="A10" s="418">
        <v>12</v>
      </c>
      <c r="B10" s="415">
        <v>0</v>
      </c>
      <c r="C10" s="415">
        <v>0</v>
      </c>
      <c r="D10" s="415"/>
      <c r="E10" s="415">
        <v>65</v>
      </c>
      <c r="F10" s="415">
        <v>2235</v>
      </c>
      <c r="G10" s="415">
        <v>715200</v>
      </c>
      <c r="H10" s="415">
        <v>0.535245</v>
      </c>
      <c r="I10" s="415">
        <v>0</v>
      </c>
      <c r="J10" s="415">
        <v>0</v>
      </c>
      <c r="K10" s="415">
        <v>0</v>
      </c>
      <c r="L10" s="415">
        <v>0</v>
      </c>
      <c r="M10" s="415">
        <v>269.999994</v>
      </c>
      <c r="N10" s="415">
        <v>0</v>
      </c>
      <c r="O10" s="415">
        <v>0.079467</v>
      </c>
      <c r="P10" s="55"/>
      <c r="Q10" s="55"/>
      <c r="R10" s="55">
        <f t="shared" si="0"/>
        <v>0</v>
      </c>
      <c r="S10" s="55"/>
      <c r="T10" s="55"/>
      <c r="U10" s="55"/>
      <c r="V10" s="55"/>
      <c r="W10" s="55"/>
      <c r="X10" s="55"/>
      <c r="Y10" s="55"/>
      <c r="Z10" s="76"/>
    </row>
    <row r="11" spans="1:26" ht="12.75">
      <c r="A11" s="418">
        <v>13</v>
      </c>
      <c r="B11" s="415">
        <v>0</v>
      </c>
      <c r="C11" s="415">
        <v>0</v>
      </c>
      <c r="D11" s="415"/>
      <c r="E11" s="415">
        <v>53</v>
      </c>
      <c r="F11" s="415">
        <v>2399</v>
      </c>
      <c r="G11" s="415">
        <v>767680</v>
      </c>
      <c r="H11" s="415">
        <v>0.658701</v>
      </c>
      <c r="I11" s="415">
        <v>0</v>
      </c>
      <c r="J11" s="415">
        <v>0</v>
      </c>
      <c r="K11" s="415">
        <v>0</v>
      </c>
      <c r="L11" s="415">
        <v>0</v>
      </c>
      <c r="M11" s="415">
        <v>269.999995</v>
      </c>
      <c r="N11" s="415">
        <v>0</v>
      </c>
      <c r="O11" s="415">
        <v>0.085298</v>
      </c>
      <c r="P11" s="55"/>
      <c r="Q11" s="55"/>
      <c r="R11" s="55">
        <f t="shared" si="0"/>
        <v>0</v>
      </c>
      <c r="S11" s="55"/>
      <c r="T11" s="55"/>
      <c r="U11" s="55"/>
      <c r="V11" s="55"/>
      <c r="W11" s="55"/>
      <c r="X11" s="55"/>
      <c r="Y11" s="55"/>
      <c r="Z11" s="76"/>
    </row>
    <row r="12" spans="1:26" ht="12.75">
      <c r="A12" s="418">
        <v>14</v>
      </c>
      <c r="B12" s="415">
        <v>0</v>
      </c>
      <c r="C12" s="415">
        <v>0</v>
      </c>
      <c r="D12" s="415"/>
      <c r="E12" s="415">
        <v>63</v>
      </c>
      <c r="F12" s="415">
        <v>2335</v>
      </c>
      <c r="G12" s="415">
        <v>747200</v>
      </c>
      <c r="H12" s="415">
        <v>0.581414</v>
      </c>
      <c r="I12" s="415">
        <v>0</v>
      </c>
      <c r="J12" s="415">
        <v>0</v>
      </c>
      <c r="K12" s="415">
        <v>0</v>
      </c>
      <c r="L12" s="415">
        <v>0</v>
      </c>
      <c r="M12" s="415">
        <v>269.999997</v>
      </c>
      <c r="N12" s="415">
        <v>0</v>
      </c>
      <c r="O12" s="415">
        <v>0.083022</v>
      </c>
      <c r="P12" s="55"/>
      <c r="Q12" s="55"/>
      <c r="R12" s="55">
        <f t="shared" si="0"/>
        <v>0</v>
      </c>
      <c r="S12" s="55"/>
      <c r="T12" s="55"/>
      <c r="U12" s="55"/>
      <c r="V12" s="55"/>
      <c r="W12" s="55"/>
      <c r="X12" s="55"/>
      <c r="Y12" s="55"/>
      <c r="Z12" s="76"/>
    </row>
    <row r="13" spans="1:26" ht="12.75">
      <c r="A13" s="418">
        <v>15</v>
      </c>
      <c r="B13" s="415">
        <v>0</v>
      </c>
      <c r="C13" s="415">
        <v>0</v>
      </c>
      <c r="D13" s="415"/>
      <c r="E13" s="415">
        <v>58</v>
      </c>
      <c r="F13" s="415">
        <v>2192</v>
      </c>
      <c r="G13" s="415">
        <v>701440</v>
      </c>
      <c r="H13" s="415">
        <v>0.67261</v>
      </c>
      <c r="I13" s="415">
        <v>0</v>
      </c>
      <c r="J13" s="415">
        <v>0</v>
      </c>
      <c r="K13" s="415">
        <v>0</v>
      </c>
      <c r="L13" s="415">
        <v>0</v>
      </c>
      <c r="M13" s="415">
        <v>221.54946</v>
      </c>
      <c r="N13" s="415">
        <v>0</v>
      </c>
      <c r="O13" s="415">
        <v>0.077938</v>
      </c>
      <c r="P13" s="55"/>
      <c r="Q13" s="55"/>
      <c r="R13" s="55">
        <f t="shared" si="0"/>
        <v>0</v>
      </c>
      <c r="S13" s="55"/>
      <c r="T13" s="55"/>
      <c r="U13" s="55"/>
      <c r="V13" s="55"/>
      <c r="W13" s="55"/>
      <c r="X13" s="55"/>
      <c r="Y13" s="55"/>
      <c r="Z13" s="76"/>
    </row>
    <row r="14" spans="1:26" ht="12.75">
      <c r="A14" s="418">
        <v>16</v>
      </c>
      <c r="B14" s="415">
        <v>0</v>
      </c>
      <c r="C14" s="415">
        <v>0</v>
      </c>
      <c r="D14" s="415"/>
      <c r="E14" s="415">
        <v>63</v>
      </c>
      <c r="F14" s="415">
        <v>2503</v>
      </c>
      <c r="G14" s="415">
        <v>800960</v>
      </c>
      <c r="H14" s="415">
        <v>0.709325</v>
      </c>
      <c r="I14" s="415">
        <v>0</v>
      </c>
      <c r="J14" s="415">
        <v>0</v>
      </c>
      <c r="K14" s="415">
        <v>0</v>
      </c>
      <c r="L14" s="415">
        <v>0</v>
      </c>
      <c r="M14" s="415">
        <v>270.000008</v>
      </c>
      <c r="N14" s="415">
        <v>0</v>
      </c>
      <c r="O14" s="415">
        <v>0.088996</v>
      </c>
      <c r="P14" s="55"/>
      <c r="Q14" s="55"/>
      <c r="R14" s="55">
        <f t="shared" si="0"/>
        <v>0</v>
      </c>
      <c r="S14" s="55"/>
      <c r="T14" s="55"/>
      <c r="U14" s="55"/>
      <c r="V14" s="55"/>
      <c r="W14" s="55"/>
      <c r="X14" s="55"/>
      <c r="Y14" s="55"/>
      <c r="Z14" s="76"/>
    </row>
    <row r="15" spans="1:26" ht="12.75">
      <c r="A15" s="418">
        <v>17</v>
      </c>
      <c r="B15" s="415">
        <v>0</v>
      </c>
      <c r="C15" s="415">
        <v>0</v>
      </c>
      <c r="D15" s="415"/>
      <c r="E15" s="415">
        <v>77</v>
      </c>
      <c r="F15" s="415">
        <v>2824</v>
      </c>
      <c r="G15" s="415">
        <v>903680</v>
      </c>
      <c r="H15" s="415">
        <v>0.46949</v>
      </c>
      <c r="I15" s="415">
        <v>0</v>
      </c>
      <c r="J15" s="415">
        <v>0</v>
      </c>
      <c r="K15" s="415">
        <v>0</v>
      </c>
      <c r="L15" s="415">
        <v>0</v>
      </c>
      <c r="M15" s="415">
        <v>269.999991</v>
      </c>
      <c r="N15" s="415">
        <v>0</v>
      </c>
      <c r="O15" s="415">
        <v>0.100409</v>
      </c>
      <c r="P15" s="55"/>
      <c r="Q15" s="55"/>
      <c r="R15" s="55">
        <f t="shared" si="0"/>
        <v>0</v>
      </c>
      <c r="S15" s="55"/>
      <c r="T15" s="55"/>
      <c r="U15" s="55"/>
      <c r="V15" s="55"/>
      <c r="W15" s="55"/>
      <c r="X15" s="55"/>
      <c r="Y15" s="55"/>
      <c r="Z15" s="76"/>
    </row>
    <row r="16" spans="1:26" ht="12.75">
      <c r="A16" s="418">
        <v>18</v>
      </c>
      <c r="B16" s="415">
        <v>0</v>
      </c>
      <c r="C16" s="415">
        <v>0</v>
      </c>
      <c r="D16" s="415"/>
      <c r="E16" s="415">
        <v>67</v>
      </c>
      <c r="F16" s="415">
        <v>2788</v>
      </c>
      <c r="G16" s="415">
        <v>892160</v>
      </c>
      <c r="H16" s="415">
        <v>0.381249</v>
      </c>
      <c r="I16" s="415">
        <v>0</v>
      </c>
      <c r="J16" s="415">
        <v>0</v>
      </c>
      <c r="K16" s="415">
        <v>0</v>
      </c>
      <c r="L16" s="415">
        <v>0</v>
      </c>
      <c r="M16" s="415">
        <v>268.644453</v>
      </c>
      <c r="N16" s="415">
        <v>0</v>
      </c>
      <c r="O16" s="415">
        <v>0.099129</v>
      </c>
      <c r="P16" s="55"/>
      <c r="Q16" s="55"/>
      <c r="R16" s="55">
        <f t="shared" si="0"/>
        <v>0</v>
      </c>
      <c r="S16" s="55"/>
      <c r="T16" s="55"/>
      <c r="U16" s="55"/>
      <c r="V16" s="55"/>
      <c r="W16" s="55"/>
      <c r="X16" s="55"/>
      <c r="Y16" s="55"/>
      <c r="Z16" s="76"/>
    </row>
    <row r="17" spans="1:26" ht="12.75">
      <c r="A17" s="418">
        <v>19</v>
      </c>
      <c r="B17" s="415">
        <v>0</v>
      </c>
      <c r="C17" s="415">
        <v>0</v>
      </c>
      <c r="D17" s="415"/>
      <c r="E17" s="415">
        <v>54</v>
      </c>
      <c r="F17" s="415">
        <v>2574</v>
      </c>
      <c r="G17" s="415">
        <v>823680</v>
      </c>
      <c r="H17" s="415">
        <v>0.530686</v>
      </c>
      <c r="I17" s="415">
        <v>0</v>
      </c>
      <c r="J17" s="415">
        <v>0</v>
      </c>
      <c r="K17" s="415">
        <v>0</v>
      </c>
      <c r="L17" s="415">
        <v>0</v>
      </c>
      <c r="M17" s="415">
        <v>265.536164</v>
      </c>
      <c r="N17" s="415">
        <v>0</v>
      </c>
      <c r="O17" s="415">
        <v>0.09152</v>
      </c>
      <c r="P17" s="55"/>
      <c r="Q17" s="55"/>
      <c r="R17" s="55">
        <f t="shared" si="0"/>
        <v>0</v>
      </c>
      <c r="S17" s="55"/>
      <c r="T17" s="55"/>
      <c r="U17" s="55"/>
      <c r="V17" s="55"/>
      <c r="W17" s="55"/>
      <c r="X17" s="55"/>
      <c r="Y17" s="55"/>
      <c r="Z17" s="76"/>
    </row>
    <row r="18" spans="1:26" ht="12.75">
      <c r="A18" s="418">
        <v>20</v>
      </c>
      <c r="B18" s="415">
        <v>0</v>
      </c>
      <c r="C18" s="415">
        <v>0</v>
      </c>
      <c r="D18" s="415"/>
      <c r="E18" s="415">
        <v>63</v>
      </c>
      <c r="F18" s="415">
        <v>2829</v>
      </c>
      <c r="G18" s="415">
        <v>905280</v>
      </c>
      <c r="H18" s="415">
        <v>0.443936</v>
      </c>
      <c r="I18" s="415">
        <v>0</v>
      </c>
      <c r="J18" s="415">
        <v>0</v>
      </c>
      <c r="K18" s="415">
        <v>0</v>
      </c>
      <c r="L18" s="415">
        <v>0</v>
      </c>
      <c r="M18" s="415">
        <v>211.833409</v>
      </c>
      <c r="N18" s="415">
        <v>0</v>
      </c>
      <c r="O18" s="415">
        <v>0.100587</v>
      </c>
      <c r="P18" s="55"/>
      <c r="Q18" s="55"/>
      <c r="R18" s="55">
        <f t="shared" si="0"/>
        <v>0</v>
      </c>
      <c r="S18" s="55"/>
      <c r="T18" s="55"/>
      <c r="U18" s="55"/>
      <c r="V18" s="55"/>
      <c r="W18" s="55"/>
      <c r="X18" s="55"/>
      <c r="Y18" s="55"/>
      <c r="Z18" s="76"/>
    </row>
    <row r="19" spans="1:26" ht="12.75">
      <c r="A19" s="418">
        <v>21</v>
      </c>
      <c r="B19" s="415">
        <v>0</v>
      </c>
      <c r="C19" s="415">
        <v>0</v>
      </c>
      <c r="D19" s="415"/>
      <c r="E19" s="415">
        <v>6915</v>
      </c>
      <c r="F19" s="415">
        <v>13824</v>
      </c>
      <c r="G19" s="415">
        <v>165888000</v>
      </c>
      <c r="H19" s="415">
        <v>1.152443</v>
      </c>
      <c r="I19" s="415">
        <v>0</v>
      </c>
      <c r="J19" s="415">
        <v>0</v>
      </c>
      <c r="K19" s="415">
        <v>0</v>
      </c>
      <c r="L19" s="415">
        <v>0</v>
      </c>
      <c r="M19" s="415">
        <v>270.000003</v>
      </c>
      <c r="N19" s="415">
        <v>30</v>
      </c>
      <c r="O19" s="415">
        <v>18.432</v>
      </c>
      <c r="P19" s="55"/>
      <c r="Q19" s="55"/>
      <c r="R19" s="55">
        <f t="shared" si="0"/>
        <v>0</v>
      </c>
      <c r="S19" s="55"/>
      <c r="T19" s="55"/>
      <c r="U19" s="55"/>
      <c r="V19" s="55"/>
      <c r="W19" s="55"/>
      <c r="X19" s="55"/>
      <c r="Y19" s="55"/>
      <c r="Z19" s="76"/>
    </row>
    <row r="20" spans="1:26" ht="12.75">
      <c r="A20" s="418">
        <v>22</v>
      </c>
      <c r="B20" s="415">
        <v>0</v>
      </c>
      <c r="C20" s="415">
        <v>0</v>
      </c>
      <c r="D20" s="415"/>
      <c r="E20" s="415">
        <v>5502</v>
      </c>
      <c r="F20" s="415">
        <v>10996</v>
      </c>
      <c r="G20" s="415">
        <v>131952000</v>
      </c>
      <c r="H20" s="415">
        <v>0.820504</v>
      </c>
      <c r="I20" s="415">
        <v>0</v>
      </c>
      <c r="J20" s="415">
        <v>0</v>
      </c>
      <c r="K20" s="415">
        <v>0</v>
      </c>
      <c r="L20" s="415">
        <v>0</v>
      </c>
      <c r="M20" s="415">
        <v>270.000003</v>
      </c>
      <c r="N20" s="415">
        <v>30</v>
      </c>
      <c r="O20" s="415">
        <v>14.661333</v>
      </c>
      <c r="P20" s="55"/>
      <c r="Q20" s="55"/>
      <c r="R20" s="55">
        <f t="shared" si="0"/>
        <v>0</v>
      </c>
      <c r="S20" s="55"/>
      <c r="T20" s="55"/>
      <c r="U20" s="55"/>
      <c r="V20" s="55"/>
      <c r="W20" s="55"/>
      <c r="X20" s="55"/>
      <c r="Y20" s="55"/>
      <c r="Z20" s="76"/>
    </row>
    <row r="21" spans="1:26" ht="12.75">
      <c r="A21" s="418">
        <v>23</v>
      </c>
      <c r="B21" s="415">
        <v>0</v>
      </c>
      <c r="C21" s="415">
        <v>0</v>
      </c>
      <c r="D21" s="415"/>
      <c r="E21" s="415">
        <v>4641</v>
      </c>
      <c r="F21" s="415">
        <v>9273</v>
      </c>
      <c r="G21" s="415">
        <v>111276000</v>
      </c>
      <c r="H21" s="415">
        <v>1.010436</v>
      </c>
      <c r="I21" s="415">
        <v>0</v>
      </c>
      <c r="J21" s="415">
        <v>0</v>
      </c>
      <c r="K21" s="415">
        <v>0</v>
      </c>
      <c r="L21" s="415">
        <v>0</v>
      </c>
      <c r="M21" s="415">
        <v>269.99999</v>
      </c>
      <c r="N21" s="415">
        <v>30</v>
      </c>
      <c r="O21" s="415">
        <v>12.364</v>
      </c>
      <c r="P21" s="55"/>
      <c r="Q21" s="55"/>
      <c r="R21" s="55">
        <f t="shared" si="0"/>
        <v>0</v>
      </c>
      <c r="S21" s="55"/>
      <c r="T21" s="55"/>
      <c r="U21" s="55"/>
      <c r="V21" s="55"/>
      <c r="W21" s="55"/>
      <c r="X21" s="55"/>
      <c r="Y21" s="55"/>
      <c r="Z21" s="76"/>
    </row>
    <row r="22" spans="1:26" ht="12.75">
      <c r="A22" s="418">
        <v>24</v>
      </c>
      <c r="B22" s="415">
        <v>0</v>
      </c>
      <c r="C22" s="415">
        <v>0</v>
      </c>
      <c r="D22" s="415"/>
      <c r="E22" s="415">
        <v>4523</v>
      </c>
      <c r="F22" s="415">
        <v>9042</v>
      </c>
      <c r="G22" s="415">
        <v>108504000</v>
      </c>
      <c r="H22" s="415">
        <v>0.900948</v>
      </c>
      <c r="I22" s="415">
        <v>0</v>
      </c>
      <c r="J22" s="415">
        <v>0</v>
      </c>
      <c r="K22" s="415">
        <v>0</v>
      </c>
      <c r="L22" s="415">
        <v>0</v>
      </c>
      <c r="M22" s="415">
        <v>270.000001</v>
      </c>
      <c r="N22" s="415">
        <v>30</v>
      </c>
      <c r="O22" s="415">
        <v>12.056</v>
      </c>
      <c r="P22" s="55"/>
      <c r="Q22" s="55"/>
      <c r="R22" s="55">
        <f t="shared" si="0"/>
        <v>0</v>
      </c>
      <c r="S22" s="55"/>
      <c r="T22" s="55"/>
      <c r="U22" s="55"/>
      <c r="V22" s="55"/>
      <c r="W22" s="55"/>
      <c r="X22" s="55"/>
      <c r="Y22" s="55"/>
      <c r="Z22" s="76"/>
    </row>
    <row r="23" spans="1:26" ht="12.75">
      <c r="A23" s="418">
        <v>0</v>
      </c>
      <c r="B23" s="415">
        <v>1</v>
      </c>
      <c r="C23" s="415">
        <v>0</v>
      </c>
      <c r="D23" s="415"/>
      <c r="E23" s="415">
        <v>2659</v>
      </c>
      <c r="F23" s="415">
        <v>7670</v>
      </c>
      <c r="G23" s="415">
        <v>63330560</v>
      </c>
      <c r="H23" s="415">
        <v>1.096108</v>
      </c>
      <c r="I23" s="415">
        <v>0</v>
      </c>
      <c r="J23" s="415">
        <v>0</v>
      </c>
      <c r="K23" s="415">
        <v>0</v>
      </c>
      <c r="L23" s="415">
        <v>0</v>
      </c>
      <c r="M23" s="415">
        <v>269.737897</v>
      </c>
      <c r="N23" s="415">
        <v>30</v>
      </c>
      <c r="O23" s="415">
        <v>7.036729</v>
      </c>
      <c r="P23" s="55"/>
      <c r="Q23" s="55"/>
      <c r="R23" s="55">
        <f t="shared" si="0"/>
        <v>0</v>
      </c>
      <c r="S23" s="55"/>
      <c r="T23" s="55"/>
      <c r="U23" s="55"/>
      <c r="V23" s="55"/>
      <c r="W23" s="55"/>
      <c r="X23" s="55"/>
      <c r="Y23" s="55"/>
      <c r="Z23" s="76"/>
    </row>
    <row r="24" spans="1:26" ht="12.75">
      <c r="A24" s="418">
        <v>0</v>
      </c>
      <c r="B24" s="415">
        <v>2</v>
      </c>
      <c r="C24" s="415">
        <v>0</v>
      </c>
      <c r="D24" s="415"/>
      <c r="E24" s="415">
        <v>3506</v>
      </c>
      <c r="F24" s="415">
        <v>10287</v>
      </c>
      <c r="G24" s="415">
        <v>83988960</v>
      </c>
      <c r="H24" s="415">
        <v>0.889197</v>
      </c>
      <c r="I24" s="415">
        <v>0</v>
      </c>
      <c r="J24" s="415">
        <v>0</v>
      </c>
      <c r="K24" s="415">
        <v>0</v>
      </c>
      <c r="L24" s="415">
        <v>0</v>
      </c>
      <c r="M24" s="415">
        <v>269.999992</v>
      </c>
      <c r="N24" s="415">
        <v>30</v>
      </c>
      <c r="O24" s="415">
        <v>9.332107</v>
      </c>
      <c r="P24" s="55"/>
      <c r="Q24" s="55"/>
      <c r="R24" s="55">
        <f t="shared" si="0"/>
        <v>0</v>
      </c>
      <c r="S24" s="55"/>
      <c r="T24" s="55"/>
      <c r="U24" s="55"/>
      <c r="V24" s="55"/>
      <c r="W24" s="55"/>
      <c r="X24" s="55"/>
      <c r="Y24" s="55"/>
      <c r="Z24" s="76"/>
    </row>
    <row r="25" spans="1:26" ht="12.75">
      <c r="A25" s="418">
        <v>0</v>
      </c>
      <c r="B25" s="415">
        <v>3</v>
      </c>
      <c r="C25" s="415">
        <v>0</v>
      </c>
      <c r="D25" s="415"/>
      <c r="E25" s="415">
        <v>3899</v>
      </c>
      <c r="F25" s="415">
        <v>11434</v>
      </c>
      <c r="G25" s="415">
        <v>92917440</v>
      </c>
      <c r="H25" s="415">
        <v>0.766333</v>
      </c>
      <c r="I25" s="415">
        <v>0</v>
      </c>
      <c r="J25" s="415">
        <v>0</v>
      </c>
      <c r="K25" s="415">
        <v>0</v>
      </c>
      <c r="L25" s="415">
        <v>0</v>
      </c>
      <c r="M25" s="415">
        <v>267.314633</v>
      </c>
      <c r="N25" s="415">
        <v>30</v>
      </c>
      <c r="O25" s="415">
        <v>10.32416</v>
      </c>
      <c r="P25" s="55"/>
      <c r="Q25" s="55"/>
      <c r="R25" s="55">
        <f t="shared" si="0"/>
        <v>0</v>
      </c>
      <c r="S25" s="55"/>
      <c r="T25" s="55"/>
      <c r="U25" s="55"/>
      <c r="V25" s="55"/>
      <c r="W25" s="55"/>
      <c r="X25" s="55"/>
      <c r="Y25" s="55"/>
      <c r="Z25" s="76"/>
    </row>
    <row r="26" spans="1:26" ht="12.75">
      <c r="A26" s="418">
        <v>0</v>
      </c>
      <c r="B26" s="415">
        <v>4</v>
      </c>
      <c r="C26" s="415">
        <v>0</v>
      </c>
      <c r="D26" s="415"/>
      <c r="E26" s="415">
        <v>2188</v>
      </c>
      <c r="F26" s="415">
        <v>6288</v>
      </c>
      <c r="G26" s="415">
        <v>51990880</v>
      </c>
      <c r="H26" s="415">
        <v>0.996469</v>
      </c>
      <c r="I26" s="415">
        <v>0</v>
      </c>
      <c r="J26" s="415">
        <v>0</v>
      </c>
      <c r="K26" s="415">
        <v>0</v>
      </c>
      <c r="L26" s="415">
        <v>0</v>
      </c>
      <c r="M26" s="415">
        <v>270.000005</v>
      </c>
      <c r="N26" s="415">
        <v>30</v>
      </c>
      <c r="O26" s="415">
        <v>5.776764</v>
      </c>
      <c r="P26" s="55"/>
      <c r="Q26" s="55"/>
      <c r="R26" s="55">
        <f t="shared" si="0"/>
        <v>0</v>
      </c>
      <c r="S26" s="55"/>
      <c r="T26" s="55"/>
      <c r="U26" s="55"/>
      <c r="V26" s="55"/>
      <c r="W26" s="55"/>
      <c r="X26" s="55"/>
      <c r="Y26" s="55"/>
      <c r="Z26" s="76"/>
    </row>
    <row r="27" spans="1:26" ht="12.75">
      <c r="A27" s="418">
        <v>0</v>
      </c>
      <c r="B27" s="415">
        <v>5</v>
      </c>
      <c r="C27" s="415">
        <v>0</v>
      </c>
      <c r="D27" s="415"/>
      <c r="E27" s="415">
        <v>2582</v>
      </c>
      <c r="F27" s="415">
        <v>7521</v>
      </c>
      <c r="G27" s="415">
        <v>61273920</v>
      </c>
      <c r="H27" s="415">
        <v>1.051743</v>
      </c>
      <c r="I27" s="415">
        <v>0</v>
      </c>
      <c r="J27" s="415">
        <v>0</v>
      </c>
      <c r="K27" s="415">
        <v>0</v>
      </c>
      <c r="L27" s="415">
        <v>0</v>
      </c>
      <c r="M27" s="415">
        <v>269.999981</v>
      </c>
      <c r="N27" s="415">
        <v>30</v>
      </c>
      <c r="O27" s="415">
        <v>6.808213</v>
      </c>
      <c r="P27" s="55"/>
      <c r="Q27" s="55"/>
      <c r="R27" s="55">
        <f t="shared" si="0"/>
        <v>0</v>
      </c>
      <c r="S27" s="55"/>
      <c r="T27" s="55"/>
      <c r="U27" s="55"/>
      <c r="V27" s="55"/>
      <c r="W27" s="55"/>
      <c r="X27" s="55"/>
      <c r="Y27" s="55"/>
      <c r="Z27" s="76"/>
    </row>
    <row r="28" spans="1:26" ht="12.75">
      <c r="A28" s="418">
        <v>0</v>
      </c>
      <c r="B28" s="415">
        <v>6</v>
      </c>
      <c r="C28" s="415">
        <v>0</v>
      </c>
      <c r="D28" s="415"/>
      <c r="E28" s="415">
        <v>2784</v>
      </c>
      <c r="F28" s="415">
        <v>8242</v>
      </c>
      <c r="G28" s="415">
        <v>66059840</v>
      </c>
      <c r="H28" s="415">
        <v>0.979019</v>
      </c>
      <c r="I28" s="415">
        <v>0</v>
      </c>
      <c r="J28" s="415">
        <v>0</v>
      </c>
      <c r="K28" s="415">
        <v>0</v>
      </c>
      <c r="L28" s="415">
        <v>0</v>
      </c>
      <c r="M28" s="415">
        <v>269.999983</v>
      </c>
      <c r="N28" s="415">
        <v>30</v>
      </c>
      <c r="O28" s="415">
        <v>7.339982</v>
      </c>
      <c r="P28" s="55"/>
      <c r="Q28" s="55"/>
      <c r="R28" s="55">
        <f t="shared" si="0"/>
        <v>0</v>
      </c>
      <c r="S28" s="55"/>
      <c r="T28" s="55"/>
      <c r="U28" s="55"/>
      <c r="V28" s="55"/>
      <c r="W28" s="55"/>
      <c r="X28" s="55"/>
      <c r="Y28" s="55"/>
      <c r="Z28" s="76"/>
    </row>
    <row r="29" spans="1:26" ht="12.75">
      <c r="A29" s="418">
        <v>0</v>
      </c>
      <c r="B29" s="415">
        <v>11</v>
      </c>
      <c r="C29" s="415">
        <v>0</v>
      </c>
      <c r="D29" s="415"/>
      <c r="E29" s="415">
        <v>2549</v>
      </c>
      <c r="F29" s="415">
        <v>5090</v>
      </c>
      <c r="G29" s="415">
        <v>61080000</v>
      </c>
      <c r="H29" s="415">
        <v>1.014524</v>
      </c>
      <c r="I29" s="415">
        <v>0</v>
      </c>
      <c r="J29" s="415">
        <v>0</v>
      </c>
      <c r="K29" s="415">
        <v>0</v>
      </c>
      <c r="L29" s="415">
        <v>0</v>
      </c>
      <c r="M29" s="415">
        <v>265.472538</v>
      </c>
      <c r="N29" s="415">
        <v>30</v>
      </c>
      <c r="O29" s="415">
        <v>6.786667</v>
      </c>
      <c r="P29" s="55"/>
      <c r="Q29" s="55"/>
      <c r="R29" s="55">
        <f t="shared" si="0"/>
        <v>0</v>
      </c>
      <c r="S29" s="55"/>
      <c r="T29" s="55"/>
      <c r="U29" s="55"/>
      <c r="V29" s="55"/>
      <c r="W29" s="55"/>
      <c r="X29" s="55"/>
      <c r="Y29" s="55"/>
      <c r="Z29" s="76"/>
    </row>
    <row r="30" spans="1:26" ht="12.75">
      <c r="A30" s="418">
        <v>0</v>
      </c>
      <c r="B30" s="415">
        <v>12</v>
      </c>
      <c r="C30" s="415">
        <v>0</v>
      </c>
      <c r="D30" s="415"/>
      <c r="E30" s="415">
        <v>2327</v>
      </c>
      <c r="F30" s="415">
        <v>4629</v>
      </c>
      <c r="G30" s="415">
        <v>55548000</v>
      </c>
      <c r="H30" s="415">
        <v>1.100094</v>
      </c>
      <c r="I30" s="415">
        <v>0</v>
      </c>
      <c r="J30" s="415">
        <v>0</v>
      </c>
      <c r="K30" s="415">
        <v>0</v>
      </c>
      <c r="L30" s="415">
        <v>0</v>
      </c>
      <c r="M30" s="415">
        <v>269.999994</v>
      </c>
      <c r="N30" s="415">
        <v>30</v>
      </c>
      <c r="O30" s="415">
        <v>6.172</v>
      </c>
      <c r="P30" s="55"/>
      <c r="Q30" s="55"/>
      <c r="R30" s="55">
        <f t="shared" si="0"/>
        <v>0</v>
      </c>
      <c r="S30" s="55"/>
      <c r="T30" s="55"/>
      <c r="U30" s="55"/>
      <c r="V30" s="55"/>
      <c r="W30" s="55"/>
      <c r="X30" s="55"/>
      <c r="Y30" s="55"/>
      <c r="Z30" s="76"/>
    </row>
    <row r="31" spans="1:26" ht="12.75">
      <c r="A31" s="418">
        <v>0</v>
      </c>
      <c r="B31" s="415">
        <v>13</v>
      </c>
      <c r="C31" s="415">
        <v>0</v>
      </c>
      <c r="D31" s="415"/>
      <c r="E31" s="415">
        <v>2422</v>
      </c>
      <c r="F31" s="415">
        <v>4831</v>
      </c>
      <c r="G31" s="415">
        <v>57972000</v>
      </c>
      <c r="H31" s="415">
        <v>0.919517</v>
      </c>
      <c r="I31" s="415">
        <v>0</v>
      </c>
      <c r="J31" s="415">
        <v>0</v>
      </c>
      <c r="K31" s="415">
        <v>0</v>
      </c>
      <c r="L31" s="415">
        <v>0</v>
      </c>
      <c r="M31" s="415">
        <v>270.000006</v>
      </c>
      <c r="N31" s="415">
        <v>30</v>
      </c>
      <c r="O31" s="415">
        <v>6.441333</v>
      </c>
      <c r="P31" s="55"/>
      <c r="Q31" s="55"/>
      <c r="R31" s="55">
        <f t="shared" si="0"/>
        <v>0</v>
      </c>
      <c r="S31" s="55"/>
      <c r="T31" s="55"/>
      <c r="U31" s="55"/>
      <c r="V31" s="55"/>
      <c r="W31" s="55"/>
      <c r="X31" s="55"/>
      <c r="Y31" s="55"/>
      <c r="Z31" s="76"/>
    </row>
    <row r="32" spans="1:26" ht="12.75">
      <c r="A32" s="418">
        <v>0</v>
      </c>
      <c r="B32" s="415">
        <v>14</v>
      </c>
      <c r="C32" s="415">
        <v>0</v>
      </c>
      <c r="D32" s="415"/>
      <c r="E32" s="415">
        <v>2385</v>
      </c>
      <c r="F32" s="415">
        <v>4748</v>
      </c>
      <c r="G32" s="415">
        <v>56976000</v>
      </c>
      <c r="H32" s="415">
        <v>0.999688</v>
      </c>
      <c r="I32" s="415">
        <v>0</v>
      </c>
      <c r="J32" s="415">
        <v>0</v>
      </c>
      <c r="K32" s="415">
        <v>0</v>
      </c>
      <c r="L32" s="415">
        <v>0</v>
      </c>
      <c r="M32" s="415">
        <v>270.000003</v>
      </c>
      <c r="N32" s="415">
        <v>30</v>
      </c>
      <c r="O32" s="415">
        <v>6.330667</v>
      </c>
      <c r="P32" s="55"/>
      <c r="Q32" s="55"/>
      <c r="R32" s="55">
        <f t="shared" si="0"/>
        <v>0</v>
      </c>
      <c r="S32" s="55"/>
      <c r="T32" s="55"/>
      <c r="U32" s="55"/>
      <c r="V32" s="55"/>
      <c r="W32" s="55"/>
      <c r="X32" s="55"/>
      <c r="Y32" s="55"/>
      <c r="Z32" s="76"/>
    </row>
    <row r="33" spans="1:26" ht="12.75">
      <c r="A33" s="418">
        <v>0</v>
      </c>
      <c r="B33" s="415">
        <v>15</v>
      </c>
      <c r="C33" s="415">
        <v>0</v>
      </c>
      <c r="D33" s="415"/>
      <c r="E33" s="415">
        <v>2254</v>
      </c>
      <c r="F33" s="415">
        <v>4491</v>
      </c>
      <c r="G33" s="415">
        <v>53892000</v>
      </c>
      <c r="H33" s="415">
        <v>0.950419</v>
      </c>
      <c r="I33" s="415">
        <v>0</v>
      </c>
      <c r="J33" s="415">
        <v>0</v>
      </c>
      <c r="K33" s="415">
        <v>0</v>
      </c>
      <c r="L33" s="415">
        <v>0</v>
      </c>
      <c r="M33" s="415">
        <v>261.24144</v>
      </c>
      <c r="N33" s="415">
        <v>30</v>
      </c>
      <c r="O33" s="415">
        <v>5.988</v>
      </c>
      <c r="P33" s="55"/>
      <c r="Q33" s="55"/>
      <c r="R33" s="55"/>
      <c r="S33" s="55">
        <v>0.0001</v>
      </c>
      <c r="T33" s="55"/>
      <c r="U33" s="55"/>
      <c r="V33" s="55"/>
      <c r="W33" s="55"/>
      <c r="X33" s="55"/>
      <c r="Y33" s="55"/>
      <c r="Z33" s="76"/>
    </row>
    <row r="34" spans="1:26" ht="12.75">
      <c r="A34" s="418">
        <v>0</v>
      </c>
      <c r="B34" s="415">
        <v>16</v>
      </c>
      <c r="C34" s="415">
        <v>0</v>
      </c>
      <c r="D34" s="415"/>
      <c r="E34" s="415">
        <v>2564</v>
      </c>
      <c r="F34" s="415">
        <v>5108</v>
      </c>
      <c r="G34" s="415">
        <v>61296000</v>
      </c>
      <c r="H34" s="415">
        <v>0.949477</v>
      </c>
      <c r="I34" s="415">
        <v>0</v>
      </c>
      <c r="J34" s="415">
        <v>0</v>
      </c>
      <c r="K34" s="415">
        <v>0</v>
      </c>
      <c r="L34" s="415">
        <v>0</v>
      </c>
      <c r="M34" s="415">
        <v>270.000015</v>
      </c>
      <c r="N34" s="415">
        <v>30</v>
      </c>
      <c r="O34" s="415">
        <v>6.810667</v>
      </c>
      <c r="P34" s="55"/>
      <c r="Q34" s="55"/>
      <c r="R34" s="55"/>
      <c r="S34" s="55">
        <v>0.0001</v>
      </c>
      <c r="T34" s="55"/>
      <c r="U34" s="55"/>
      <c r="V34" s="55"/>
      <c r="W34" s="55"/>
      <c r="X34" s="55"/>
      <c r="Y34" s="55"/>
      <c r="Z34" s="76"/>
    </row>
    <row r="35" spans="1:26" ht="12.75">
      <c r="A35" s="418">
        <v>0</v>
      </c>
      <c r="B35" s="415">
        <v>17</v>
      </c>
      <c r="C35" s="415">
        <v>0</v>
      </c>
      <c r="D35" s="415"/>
      <c r="E35" s="415">
        <v>2857</v>
      </c>
      <c r="F35" s="415">
        <v>5689</v>
      </c>
      <c r="G35" s="415">
        <v>68268000</v>
      </c>
      <c r="H35" s="415">
        <v>0.936017</v>
      </c>
      <c r="I35" s="415">
        <v>0</v>
      </c>
      <c r="J35" s="415">
        <v>0</v>
      </c>
      <c r="K35" s="415">
        <v>0</v>
      </c>
      <c r="L35" s="415">
        <v>0</v>
      </c>
      <c r="M35" s="415">
        <v>270.000011</v>
      </c>
      <c r="N35" s="415">
        <v>30</v>
      </c>
      <c r="O35" s="415">
        <v>7.585333</v>
      </c>
      <c r="P35" s="55"/>
      <c r="Q35" s="55"/>
      <c r="R35" s="55"/>
      <c r="S35" s="101">
        <v>0.05</v>
      </c>
      <c r="T35" s="55"/>
      <c r="U35" s="55"/>
      <c r="V35" s="55"/>
      <c r="W35" s="55"/>
      <c r="X35" s="55"/>
      <c r="Y35" s="55"/>
      <c r="Z35" s="76"/>
    </row>
    <row r="36" spans="1:26" ht="12.75">
      <c r="A36" s="418">
        <v>0</v>
      </c>
      <c r="B36" s="415">
        <v>18</v>
      </c>
      <c r="C36" s="415">
        <v>0</v>
      </c>
      <c r="D36" s="415"/>
      <c r="E36" s="415">
        <v>2833</v>
      </c>
      <c r="F36" s="415">
        <v>5647</v>
      </c>
      <c r="G36" s="415">
        <v>67764000</v>
      </c>
      <c r="H36" s="415">
        <v>0.958198</v>
      </c>
      <c r="I36" s="415">
        <v>0</v>
      </c>
      <c r="J36" s="415">
        <v>0</v>
      </c>
      <c r="K36" s="415">
        <v>0</v>
      </c>
      <c r="L36" s="415">
        <v>0</v>
      </c>
      <c r="M36" s="415">
        <v>268.623792</v>
      </c>
      <c r="N36" s="415">
        <v>30</v>
      </c>
      <c r="O36" s="415">
        <v>7.529333</v>
      </c>
      <c r="P36" s="55"/>
      <c r="Q36" s="55"/>
      <c r="R36" s="55"/>
      <c r="S36" s="101">
        <v>0.05</v>
      </c>
      <c r="T36" s="55"/>
      <c r="U36" s="55"/>
      <c r="V36" s="55"/>
      <c r="W36" s="55"/>
      <c r="X36" s="55"/>
      <c r="Y36" s="55"/>
      <c r="Z36" s="76"/>
    </row>
    <row r="37" spans="1:26" ht="12.75">
      <c r="A37" s="418">
        <v>0</v>
      </c>
      <c r="B37" s="415">
        <v>19</v>
      </c>
      <c r="C37" s="415">
        <v>0</v>
      </c>
      <c r="D37" s="415"/>
      <c r="E37" s="415">
        <v>2534</v>
      </c>
      <c r="F37" s="415">
        <v>5054</v>
      </c>
      <c r="G37" s="415">
        <v>60648000</v>
      </c>
      <c r="H37" s="415">
        <v>0.93926</v>
      </c>
      <c r="I37" s="415">
        <v>0</v>
      </c>
      <c r="J37" s="415">
        <v>0</v>
      </c>
      <c r="K37" s="415">
        <v>0</v>
      </c>
      <c r="L37" s="415">
        <v>0</v>
      </c>
      <c r="M37" s="415">
        <v>265.45188</v>
      </c>
      <c r="N37" s="415">
        <v>30</v>
      </c>
      <c r="O37" s="415">
        <v>6.738667</v>
      </c>
      <c r="P37" s="55"/>
      <c r="Q37" s="55"/>
      <c r="R37" s="55"/>
      <c r="S37" s="101">
        <v>0.05</v>
      </c>
      <c r="T37" s="55"/>
      <c r="U37" s="55"/>
      <c r="V37" s="55"/>
      <c r="W37" s="55"/>
      <c r="X37" s="55"/>
      <c r="Y37" s="55"/>
      <c r="Z37" s="76"/>
    </row>
    <row r="38" spans="1:26" ht="12.75">
      <c r="A38" s="418">
        <v>0</v>
      </c>
      <c r="B38" s="415">
        <v>20</v>
      </c>
      <c r="C38" s="415">
        <v>0</v>
      </c>
      <c r="D38" s="415"/>
      <c r="E38" s="415">
        <v>2831</v>
      </c>
      <c r="F38" s="415">
        <v>5656</v>
      </c>
      <c r="G38" s="415">
        <v>67872000</v>
      </c>
      <c r="H38" s="415">
        <v>0.947613</v>
      </c>
      <c r="I38" s="415">
        <v>0</v>
      </c>
      <c r="J38" s="415">
        <v>0</v>
      </c>
      <c r="K38" s="415">
        <v>0</v>
      </c>
      <c r="L38" s="415">
        <v>0</v>
      </c>
      <c r="M38" s="415">
        <v>237.558455</v>
      </c>
      <c r="N38" s="415">
        <v>30</v>
      </c>
      <c r="O38" s="415">
        <v>7.541333</v>
      </c>
      <c r="P38" s="55"/>
      <c r="Q38" s="55"/>
      <c r="R38" s="55"/>
      <c r="S38" s="101">
        <v>0.05</v>
      </c>
      <c r="T38" s="55"/>
      <c r="U38" s="55"/>
      <c r="V38" s="55"/>
      <c r="W38" s="55"/>
      <c r="X38" s="55"/>
      <c r="Y38" s="55"/>
      <c r="Z38" s="76"/>
    </row>
    <row r="39" spans="1:26" ht="12.75">
      <c r="A39" s="418">
        <v>0</v>
      </c>
      <c r="B39" s="415">
        <v>21</v>
      </c>
      <c r="C39" s="415">
        <v>0</v>
      </c>
      <c r="D39" s="415"/>
      <c r="E39" s="415">
        <v>146</v>
      </c>
      <c r="F39" s="415">
        <v>6841</v>
      </c>
      <c r="G39" s="415">
        <v>2189120</v>
      </c>
      <c r="H39" s="415">
        <v>0.542362</v>
      </c>
      <c r="I39" s="415">
        <v>0</v>
      </c>
      <c r="J39" s="415">
        <v>0</v>
      </c>
      <c r="K39" s="415">
        <v>0</v>
      </c>
      <c r="L39" s="415">
        <v>0</v>
      </c>
      <c r="M39" s="415">
        <v>270.000002</v>
      </c>
      <c r="N39" s="415">
        <v>0</v>
      </c>
      <c r="O39" s="415">
        <v>0.243236</v>
      </c>
      <c r="P39" s="55"/>
      <c r="Q39" s="55"/>
      <c r="R39" s="55"/>
      <c r="S39" s="101">
        <v>0.05</v>
      </c>
      <c r="T39" s="55"/>
      <c r="U39" s="55"/>
      <c r="V39" s="55"/>
      <c r="W39" s="55"/>
      <c r="X39" s="55"/>
      <c r="Y39" s="55"/>
      <c r="Z39" s="76"/>
    </row>
    <row r="40" spans="1:26" ht="12.75">
      <c r="A40" s="418">
        <v>0</v>
      </c>
      <c r="B40" s="415">
        <v>22</v>
      </c>
      <c r="C40" s="415">
        <v>0</v>
      </c>
      <c r="D40" s="415"/>
      <c r="E40" s="415">
        <v>118</v>
      </c>
      <c r="F40" s="415">
        <v>5398</v>
      </c>
      <c r="G40" s="415">
        <v>1727360</v>
      </c>
      <c r="H40" s="415">
        <v>0.75117</v>
      </c>
      <c r="I40" s="415">
        <v>0</v>
      </c>
      <c r="J40" s="415">
        <v>0</v>
      </c>
      <c r="K40" s="415">
        <v>0</v>
      </c>
      <c r="L40" s="415">
        <v>0</v>
      </c>
      <c r="M40" s="415">
        <v>269.999997</v>
      </c>
      <c r="N40" s="415">
        <v>0</v>
      </c>
      <c r="O40" s="415">
        <v>0.191929</v>
      </c>
      <c r="P40" s="55"/>
      <c r="Q40" s="55"/>
      <c r="R40" s="55"/>
      <c r="S40" s="101">
        <v>0.05</v>
      </c>
      <c r="T40" s="55"/>
      <c r="U40" s="55"/>
      <c r="V40" s="55"/>
      <c r="W40" s="55"/>
      <c r="X40" s="55"/>
      <c r="Y40" s="55"/>
      <c r="Z40" s="76"/>
    </row>
    <row r="41" spans="1:26" ht="12.75">
      <c r="A41" s="418">
        <v>0</v>
      </c>
      <c r="B41" s="415">
        <v>23</v>
      </c>
      <c r="C41" s="415">
        <v>0</v>
      </c>
      <c r="D41" s="415"/>
      <c r="E41" s="415">
        <v>97</v>
      </c>
      <c r="F41" s="415">
        <v>4535</v>
      </c>
      <c r="G41" s="415">
        <v>1451200</v>
      </c>
      <c r="H41" s="415">
        <v>0.779135</v>
      </c>
      <c r="I41" s="415">
        <v>0</v>
      </c>
      <c r="J41" s="415">
        <v>0</v>
      </c>
      <c r="K41" s="415">
        <v>0</v>
      </c>
      <c r="L41" s="415">
        <v>0</v>
      </c>
      <c r="M41" s="415">
        <v>270.000001</v>
      </c>
      <c r="N41" s="415">
        <v>0</v>
      </c>
      <c r="O41" s="415">
        <v>0.161244</v>
      </c>
      <c r="P41" s="55"/>
      <c r="Q41" s="55"/>
      <c r="R41" s="55"/>
      <c r="S41" s="55">
        <v>0.0001</v>
      </c>
      <c r="T41" s="55"/>
      <c r="U41" s="55"/>
      <c r="V41" s="55"/>
      <c r="W41" s="55"/>
      <c r="X41" s="55"/>
      <c r="Y41" s="55"/>
      <c r="Z41" s="76"/>
    </row>
    <row r="42" spans="1:26" ht="12.75">
      <c r="A42" s="418">
        <v>0</v>
      </c>
      <c r="B42" s="415">
        <v>24</v>
      </c>
      <c r="C42" s="415">
        <v>0</v>
      </c>
      <c r="D42" s="415"/>
      <c r="E42" s="415">
        <v>88</v>
      </c>
      <c r="F42" s="415">
        <v>4419</v>
      </c>
      <c r="G42" s="415">
        <v>1414080</v>
      </c>
      <c r="H42" s="415">
        <v>0.60267</v>
      </c>
      <c r="I42" s="415">
        <v>0</v>
      </c>
      <c r="J42" s="415">
        <v>0</v>
      </c>
      <c r="K42" s="415">
        <v>0</v>
      </c>
      <c r="L42" s="415">
        <v>0</v>
      </c>
      <c r="M42" s="415">
        <v>270.000021</v>
      </c>
      <c r="N42" s="415">
        <v>0</v>
      </c>
      <c r="O42" s="415">
        <v>0.15712</v>
      </c>
      <c r="P42" s="55"/>
      <c r="Q42" s="55"/>
      <c r="R42" s="55"/>
      <c r="S42" s="55">
        <v>0.0001</v>
      </c>
      <c r="T42" s="55"/>
      <c r="U42" s="55"/>
      <c r="V42" s="55"/>
      <c r="W42" s="55"/>
      <c r="X42" s="55"/>
      <c r="Y42" s="55"/>
      <c r="Z42" s="76"/>
    </row>
    <row r="43" spans="1:26" ht="12.75">
      <c r="A43" s="418">
        <v>7</v>
      </c>
      <c r="B43" s="415">
        <v>0</v>
      </c>
      <c r="C43" s="415"/>
      <c r="D43" s="415">
        <v>13</v>
      </c>
      <c r="E43" s="415">
        <v>313</v>
      </c>
      <c r="F43" s="415">
        <v>2191</v>
      </c>
      <c r="G43" s="415">
        <v>8974336</v>
      </c>
      <c r="H43" s="415">
        <v>0.06439</v>
      </c>
      <c r="I43" s="415">
        <v>0</v>
      </c>
      <c r="J43" s="415">
        <v>0</v>
      </c>
      <c r="K43" s="415">
        <v>0</v>
      </c>
      <c r="L43" s="415">
        <v>0</v>
      </c>
      <c r="M43" s="415">
        <v>269.441614</v>
      </c>
      <c r="N43" s="415">
        <v>1</v>
      </c>
      <c r="O43" s="415">
        <v>0.997148</v>
      </c>
      <c r="P43" s="55"/>
      <c r="Q43" s="55"/>
      <c r="R43" s="90">
        <f>(I43+K43)/F43</f>
        <v>0</v>
      </c>
      <c r="S43" s="55">
        <v>0.0001</v>
      </c>
      <c r="T43" s="55"/>
      <c r="U43" s="55"/>
      <c r="V43" s="55"/>
      <c r="W43" s="55"/>
      <c r="X43" s="55"/>
      <c r="Y43" s="55"/>
      <c r="Z43" s="76"/>
    </row>
    <row r="44" spans="1:26" ht="12.75">
      <c r="A44" s="418">
        <v>8</v>
      </c>
      <c r="B44" s="415">
        <v>0</v>
      </c>
      <c r="C44" s="415"/>
      <c r="D44" s="415">
        <v>13</v>
      </c>
      <c r="E44" s="415">
        <v>313</v>
      </c>
      <c r="F44" s="415">
        <v>2191</v>
      </c>
      <c r="G44" s="415">
        <v>8974336</v>
      </c>
      <c r="H44" s="415">
        <v>0.065077</v>
      </c>
      <c r="I44" s="415">
        <v>0</v>
      </c>
      <c r="J44" s="415">
        <v>0</v>
      </c>
      <c r="K44" s="415">
        <v>0</v>
      </c>
      <c r="L44" s="415">
        <v>0</v>
      </c>
      <c r="M44" s="415">
        <v>265.169557</v>
      </c>
      <c r="N44" s="415">
        <v>1</v>
      </c>
      <c r="O44" s="415">
        <v>0.997148</v>
      </c>
      <c r="P44" s="55"/>
      <c r="Q44" s="55"/>
      <c r="R44" s="90">
        <f aca="true" t="shared" si="1" ref="R44:R60">(I44+K44)/F44</f>
        <v>0</v>
      </c>
      <c r="S44" s="55">
        <v>0.0001</v>
      </c>
      <c r="T44" s="55"/>
      <c r="U44" s="55"/>
      <c r="V44" s="55"/>
      <c r="W44" s="55"/>
      <c r="X44" s="55"/>
      <c r="Y44" s="55"/>
      <c r="Z44" s="76"/>
    </row>
    <row r="45" spans="1:26" ht="12.75">
      <c r="A45" s="418">
        <v>25</v>
      </c>
      <c r="B45" s="415">
        <v>0</v>
      </c>
      <c r="C45" s="415"/>
      <c r="D45" s="415">
        <v>15</v>
      </c>
      <c r="E45" s="415">
        <v>898</v>
      </c>
      <c r="F45" s="415">
        <v>898</v>
      </c>
      <c r="G45" s="415">
        <v>862080</v>
      </c>
      <c r="H45" s="415">
        <v>0.033041</v>
      </c>
      <c r="I45" s="415">
        <v>15</v>
      </c>
      <c r="J45" s="415">
        <v>14400</v>
      </c>
      <c r="K45" s="415">
        <v>0</v>
      </c>
      <c r="L45" s="415">
        <v>0</v>
      </c>
      <c r="M45" s="415">
        <v>270.000014</v>
      </c>
      <c r="N45" s="415">
        <v>0.096</v>
      </c>
      <c r="O45" s="415">
        <v>0.095787</v>
      </c>
      <c r="P45" s="55"/>
      <c r="Q45" s="55"/>
      <c r="R45" s="92">
        <f t="shared" si="1"/>
        <v>0.01670378619153675</v>
      </c>
      <c r="S45" s="101">
        <v>0.05</v>
      </c>
      <c r="T45" s="55"/>
      <c r="U45" s="55"/>
      <c r="V45" s="55"/>
      <c r="W45" s="55"/>
      <c r="X45" s="55"/>
      <c r="Y45" s="55"/>
      <c r="Z45" s="76"/>
    </row>
    <row r="46" spans="1:26" ht="12.75">
      <c r="A46" s="418">
        <v>26</v>
      </c>
      <c r="B46" s="415">
        <v>0</v>
      </c>
      <c r="C46" s="415"/>
      <c r="D46" s="415">
        <v>15</v>
      </c>
      <c r="E46" s="415">
        <v>898</v>
      </c>
      <c r="F46" s="415">
        <v>898</v>
      </c>
      <c r="G46" s="415">
        <v>862080</v>
      </c>
      <c r="H46" s="415">
        <v>0.033222</v>
      </c>
      <c r="I46" s="415">
        <v>15</v>
      </c>
      <c r="J46" s="415">
        <v>14400</v>
      </c>
      <c r="K46" s="415">
        <v>0</v>
      </c>
      <c r="L46" s="415">
        <v>0</v>
      </c>
      <c r="M46" s="415">
        <v>259.639054</v>
      </c>
      <c r="N46" s="415">
        <v>0.096</v>
      </c>
      <c r="O46" s="415">
        <v>0.095787</v>
      </c>
      <c r="P46" s="55"/>
      <c r="Q46" s="55"/>
      <c r="R46" s="92">
        <f t="shared" si="1"/>
        <v>0.01670378619153675</v>
      </c>
      <c r="S46" s="101">
        <v>0.05</v>
      </c>
      <c r="T46" s="55"/>
      <c r="U46" s="55"/>
      <c r="V46" s="55"/>
      <c r="W46" s="55"/>
      <c r="X46" s="55"/>
      <c r="Y46" s="55"/>
      <c r="Z46" s="76"/>
    </row>
    <row r="47" spans="1:26" ht="12.75">
      <c r="A47" s="418">
        <v>27</v>
      </c>
      <c r="B47" s="415">
        <v>0</v>
      </c>
      <c r="C47" s="415"/>
      <c r="D47" s="415">
        <v>15</v>
      </c>
      <c r="E47" s="415">
        <v>898</v>
      </c>
      <c r="F47" s="415">
        <v>898</v>
      </c>
      <c r="G47" s="415">
        <v>862080</v>
      </c>
      <c r="H47" s="415">
        <v>0.033403</v>
      </c>
      <c r="I47" s="415">
        <v>16</v>
      </c>
      <c r="J47" s="415">
        <v>15360</v>
      </c>
      <c r="K47" s="415">
        <v>0</v>
      </c>
      <c r="L47" s="415">
        <v>0</v>
      </c>
      <c r="M47" s="415">
        <v>269.999996</v>
      </c>
      <c r="N47" s="415">
        <v>0.096</v>
      </c>
      <c r="O47" s="415">
        <v>0.095787</v>
      </c>
      <c r="P47" s="55"/>
      <c r="Q47" s="55"/>
      <c r="R47" s="92">
        <f t="shared" si="1"/>
        <v>0.017817371937639197</v>
      </c>
      <c r="S47" s="101">
        <v>0.05</v>
      </c>
      <c r="T47" s="55"/>
      <c r="U47" s="55"/>
      <c r="V47" s="55"/>
      <c r="W47" s="55"/>
      <c r="X47" s="55"/>
      <c r="Y47" s="55"/>
      <c r="Z47" s="76"/>
    </row>
    <row r="48" spans="1:26" ht="12.75">
      <c r="A48" s="418">
        <v>28</v>
      </c>
      <c r="B48" s="415">
        <v>0</v>
      </c>
      <c r="C48" s="415"/>
      <c r="D48" s="415">
        <v>15</v>
      </c>
      <c r="E48" s="415">
        <v>898</v>
      </c>
      <c r="F48" s="415">
        <v>898</v>
      </c>
      <c r="G48" s="415">
        <v>862080</v>
      </c>
      <c r="H48" s="415">
        <v>0.033584</v>
      </c>
      <c r="I48" s="415">
        <v>17</v>
      </c>
      <c r="J48" s="415">
        <v>16320</v>
      </c>
      <c r="K48" s="415">
        <v>0</v>
      </c>
      <c r="L48" s="415">
        <v>0</v>
      </c>
      <c r="M48" s="415">
        <v>269.999996</v>
      </c>
      <c r="N48" s="415">
        <v>0.096</v>
      </c>
      <c r="O48" s="415">
        <v>0.095787</v>
      </c>
      <c r="P48" s="55"/>
      <c r="Q48" s="55"/>
      <c r="R48" s="92">
        <f t="shared" si="1"/>
        <v>0.01893095768374165</v>
      </c>
      <c r="S48" s="101">
        <v>0.05</v>
      </c>
      <c r="T48" s="55"/>
      <c r="U48" s="55"/>
      <c r="V48" s="55"/>
      <c r="W48" s="55"/>
      <c r="X48" s="55"/>
      <c r="Y48" s="55"/>
      <c r="Z48" s="76"/>
    </row>
    <row r="49" spans="1:26" ht="12.75">
      <c r="A49" s="418">
        <v>29</v>
      </c>
      <c r="B49" s="415">
        <v>0</v>
      </c>
      <c r="C49" s="415"/>
      <c r="D49" s="415">
        <v>15</v>
      </c>
      <c r="E49" s="415">
        <v>898</v>
      </c>
      <c r="F49" s="415">
        <v>898</v>
      </c>
      <c r="G49" s="415">
        <v>862080</v>
      </c>
      <c r="H49" s="415">
        <v>0.033387</v>
      </c>
      <c r="I49" s="415">
        <v>16</v>
      </c>
      <c r="J49" s="415">
        <v>15360</v>
      </c>
      <c r="K49" s="415">
        <v>0</v>
      </c>
      <c r="L49" s="415">
        <v>0</v>
      </c>
      <c r="M49" s="415">
        <v>270.000002</v>
      </c>
      <c r="N49" s="415">
        <v>0.096</v>
      </c>
      <c r="O49" s="415">
        <v>0.095787</v>
      </c>
      <c r="P49" s="55"/>
      <c r="Q49" s="55"/>
      <c r="R49" s="92">
        <f t="shared" si="1"/>
        <v>0.017817371937639197</v>
      </c>
      <c r="S49" s="101">
        <v>0.05</v>
      </c>
      <c r="T49" s="55"/>
      <c r="U49" s="55"/>
      <c r="V49" s="55"/>
      <c r="W49" s="55"/>
      <c r="X49" s="55"/>
      <c r="Y49" s="55"/>
      <c r="Z49" s="76"/>
    </row>
    <row r="50" spans="1:26" ht="12.75">
      <c r="A50" s="418">
        <v>30</v>
      </c>
      <c r="B50" s="415">
        <v>0</v>
      </c>
      <c r="C50" s="415"/>
      <c r="D50" s="415">
        <v>15</v>
      </c>
      <c r="E50" s="415">
        <v>898</v>
      </c>
      <c r="F50" s="415">
        <v>898</v>
      </c>
      <c r="G50" s="415">
        <v>862080</v>
      </c>
      <c r="H50" s="415">
        <v>0.033301</v>
      </c>
      <c r="I50" s="415">
        <v>15</v>
      </c>
      <c r="J50" s="415">
        <v>14400</v>
      </c>
      <c r="K50" s="415">
        <v>0</v>
      </c>
      <c r="L50" s="415">
        <v>0</v>
      </c>
      <c r="M50" s="415">
        <v>269.999984</v>
      </c>
      <c r="N50" s="415">
        <v>0.096</v>
      </c>
      <c r="O50" s="415">
        <v>0.095787</v>
      </c>
      <c r="P50" s="55"/>
      <c r="Q50" s="55"/>
      <c r="R50" s="92">
        <f t="shared" si="1"/>
        <v>0.01670378619153675</v>
      </c>
      <c r="S50" s="101">
        <v>0.05</v>
      </c>
      <c r="T50" s="55"/>
      <c r="U50" s="55"/>
      <c r="V50" s="55"/>
      <c r="W50" s="55"/>
      <c r="X50" s="55"/>
      <c r="Y50" s="55"/>
      <c r="Z50" s="76"/>
    </row>
    <row r="51" spans="1:26" ht="12.75">
      <c r="A51" s="418">
        <v>0</v>
      </c>
      <c r="B51" s="415">
        <v>7</v>
      </c>
      <c r="C51" s="415"/>
      <c r="D51" s="415">
        <v>13</v>
      </c>
      <c r="E51" s="415">
        <v>313</v>
      </c>
      <c r="F51" s="415">
        <v>2191</v>
      </c>
      <c r="G51" s="415">
        <v>8974336</v>
      </c>
      <c r="H51" s="415">
        <v>0.064113</v>
      </c>
      <c r="I51" s="415">
        <v>0</v>
      </c>
      <c r="J51" s="415">
        <v>0</v>
      </c>
      <c r="K51" s="415">
        <v>0</v>
      </c>
      <c r="L51" s="415">
        <v>0</v>
      </c>
      <c r="M51" s="415">
        <v>269.452945</v>
      </c>
      <c r="N51" s="415">
        <v>1</v>
      </c>
      <c r="O51" s="415">
        <v>0.997148</v>
      </c>
      <c r="P51" s="55"/>
      <c r="Q51" s="55"/>
      <c r="R51" s="90">
        <f t="shared" si="1"/>
        <v>0</v>
      </c>
      <c r="S51" s="101"/>
      <c r="T51" s="55"/>
      <c r="U51" s="55"/>
      <c r="V51" s="55"/>
      <c r="W51" s="55"/>
      <c r="X51" s="55"/>
      <c r="Y51" s="55"/>
      <c r="Z51" s="76"/>
    </row>
    <row r="52" spans="1:26" ht="12.75">
      <c r="A52" s="418">
        <v>0</v>
      </c>
      <c r="B52" s="415">
        <v>8</v>
      </c>
      <c r="C52" s="415"/>
      <c r="D52" s="415">
        <v>13</v>
      </c>
      <c r="E52" s="415">
        <v>313</v>
      </c>
      <c r="F52" s="415">
        <v>2191</v>
      </c>
      <c r="G52" s="415">
        <v>8974336</v>
      </c>
      <c r="H52" s="415">
        <v>0.06481</v>
      </c>
      <c r="I52" s="415">
        <v>0</v>
      </c>
      <c r="J52" s="415">
        <v>0</v>
      </c>
      <c r="K52" s="415">
        <v>0</v>
      </c>
      <c r="L52" s="415">
        <v>0</v>
      </c>
      <c r="M52" s="415">
        <v>265.218869</v>
      </c>
      <c r="N52" s="415">
        <v>1</v>
      </c>
      <c r="O52" s="415">
        <v>0.997148</v>
      </c>
      <c r="P52" s="55"/>
      <c r="Q52" s="55"/>
      <c r="R52" s="90">
        <f t="shared" si="1"/>
        <v>0</v>
      </c>
      <c r="S52" s="101"/>
      <c r="T52" s="55"/>
      <c r="U52" s="55"/>
      <c r="V52" s="55"/>
      <c r="W52" s="55"/>
      <c r="X52" s="55"/>
      <c r="Y52" s="55"/>
      <c r="Z52" s="76"/>
    </row>
    <row r="53" spans="1:26" ht="12.75">
      <c r="A53" s="418">
        <v>0</v>
      </c>
      <c r="B53" s="415">
        <v>9</v>
      </c>
      <c r="C53" s="415"/>
      <c r="D53" s="415">
        <v>13</v>
      </c>
      <c r="E53" s="415">
        <v>624</v>
      </c>
      <c r="F53" s="415">
        <v>4368</v>
      </c>
      <c r="G53" s="415">
        <v>17891328</v>
      </c>
      <c r="H53" s="415">
        <v>0.130868</v>
      </c>
      <c r="I53" s="415">
        <v>0</v>
      </c>
      <c r="J53" s="415">
        <v>0</v>
      </c>
      <c r="K53" s="415">
        <v>0</v>
      </c>
      <c r="L53" s="415">
        <v>0</v>
      </c>
      <c r="M53" s="415">
        <v>269.186787</v>
      </c>
      <c r="N53" s="415">
        <v>2</v>
      </c>
      <c r="O53" s="415">
        <v>1.987925</v>
      </c>
      <c r="P53" s="55"/>
      <c r="Q53" s="55"/>
      <c r="R53" s="90">
        <f t="shared" si="1"/>
        <v>0</v>
      </c>
      <c r="S53" s="101"/>
      <c r="T53" s="55"/>
      <c r="U53" s="55"/>
      <c r="V53" s="55"/>
      <c r="W53" s="55"/>
      <c r="X53" s="55"/>
      <c r="Y53" s="55"/>
      <c r="Z53" s="76"/>
    </row>
    <row r="54" spans="1:26" ht="12.75">
      <c r="A54" s="418">
        <v>0</v>
      </c>
      <c r="B54" s="415">
        <v>10</v>
      </c>
      <c r="C54" s="415"/>
      <c r="D54" s="415">
        <v>13</v>
      </c>
      <c r="E54" s="415">
        <v>626</v>
      </c>
      <c r="F54" s="415">
        <v>4382</v>
      </c>
      <c r="G54" s="415">
        <v>17948672</v>
      </c>
      <c r="H54" s="415">
        <v>0.136852</v>
      </c>
      <c r="I54" s="415">
        <v>0</v>
      </c>
      <c r="J54" s="415">
        <v>0</v>
      </c>
      <c r="K54" s="415">
        <v>0</v>
      </c>
      <c r="L54" s="415">
        <v>0</v>
      </c>
      <c r="M54" s="415">
        <v>270.000011</v>
      </c>
      <c r="N54" s="415">
        <v>2</v>
      </c>
      <c r="O54" s="415">
        <v>1.994297</v>
      </c>
      <c r="P54" s="55"/>
      <c r="Q54" s="55"/>
      <c r="R54" s="90">
        <f t="shared" si="1"/>
        <v>0</v>
      </c>
      <c r="S54" s="101"/>
      <c r="T54" s="55"/>
      <c r="U54" s="55"/>
      <c r="V54" s="55"/>
      <c r="W54" s="55"/>
      <c r="X54" s="55"/>
      <c r="Y54" s="55"/>
      <c r="Z54" s="76"/>
    </row>
    <row r="55" spans="1:26" ht="12.75">
      <c r="A55" s="418">
        <v>0</v>
      </c>
      <c r="B55" s="415">
        <v>25</v>
      </c>
      <c r="C55" s="415"/>
      <c r="D55" s="415">
        <v>15</v>
      </c>
      <c r="E55" s="415">
        <v>898</v>
      </c>
      <c r="F55" s="415">
        <v>898</v>
      </c>
      <c r="G55" s="415">
        <v>862080</v>
      </c>
      <c r="H55" s="415">
        <v>0.032546</v>
      </c>
      <c r="I55" s="415">
        <v>13</v>
      </c>
      <c r="J55" s="415">
        <v>12480</v>
      </c>
      <c r="K55" s="415">
        <v>0</v>
      </c>
      <c r="L55" s="415">
        <v>0</v>
      </c>
      <c r="M55" s="415">
        <v>269.999997</v>
      </c>
      <c r="N55" s="415">
        <v>0.096</v>
      </c>
      <c r="O55" s="415">
        <v>0.095787</v>
      </c>
      <c r="P55" s="55"/>
      <c r="Q55" s="55"/>
      <c r="R55" s="92">
        <f t="shared" si="1"/>
        <v>0.014476614699331848</v>
      </c>
      <c r="S55" s="101">
        <v>0.05</v>
      </c>
      <c r="T55" s="55"/>
      <c r="U55" s="55"/>
      <c r="V55" s="55"/>
      <c r="W55" s="55"/>
      <c r="X55" s="55"/>
      <c r="Y55" s="55"/>
      <c r="Z55" s="76"/>
    </row>
    <row r="56" spans="1:26" ht="12.75">
      <c r="A56" s="418">
        <v>0</v>
      </c>
      <c r="B56" s="415">
        <v>28</v>
      </c>
      <c r="C56" s="415"/>
      <c r="D56" s="415">
        <v>15</v>
      </c>
      <c r="E56" s="415">
        <v>898</v>
      </c>
      <c r="F56" s="415">
        <v>898</v>
      </c>
      <c r="G56" s="415">
        <v>862080</v>
      </c>
      <c r="H56" s="415">
        <v>0.033119</v>
      </c>
      <c r="I56" s="415">
        <v>15</v>
      </c>
      <c r="J56" s="415">
        <v>14400</v>
      </c>
      <c r="K56" s="415">
        <v>0</v>
      </c>
      <c r="L56" s="415">
        <v>0</v>
      </c>
      <c r="M56" s="415">
        <v>270.000007</v>
      </c>
      <c r="N56" s="415">
        <v>0.096</v>
      </c>
      <c r="O56" s="415">
        <v>0.095787</v>
      </c>
      <c r="P56" s="55"/>
      <c r="Q56" s="55"/>
      <c r="R56" s="92">
        <f t="shared" si="1"/>
        <v>0.01670378619153675</v>
      </c>
      <c r="S56" s="101">
        <v>0.05</v>
      </c>
      <c r="T56" s="55"/>
      <c r="U56" s="55"/>
      <c r="V56" s="55"/>
      <c r="W56" s="55"/>
      <c r="X56" s="55"/>
      <c r="Y56" s="55"/>
      <c r="Z56" s="76"/>
    </row>
    <row r="57" spans="1:26" ht="12.75">
      <c r="A57" s="418">
        <v>0</v>
      </c>
      <c r="B57" s="415">
        <v>29</v>
      </c>
      <c r="C57" s="415"/>
      <c r="D57" s="415">
        <v>15</v>
      </c>
      <c r="E57" s="415">
        <v>898</v>
      </c>
      <c r="F57" s="415">
        <v>898</v>
      </c>
      <c r="G57" s="415">
        <v>862080</v>
      </c>
      <c r="H57" s="415">
        <v>0.03329</v>
      </c>
      <c r="I57" s="415">
        <v>14</v>
      </c>
      <c r="J57" s="415">
        <v>13440</v>
      </c>
      <c r="K57" s="415">
        <v>0</v>
      </c>
      <c r="L57" s="415">
        <v>0</v>
      </c>
      <c r="M57" s="415">
        <v>270.000004</v>
      </c>
      <c r="N57" s="415">
        <v>0.096</v>
      </c>
      <c r="O57" s="415">
        <v>0.095787</v>
      </c>
      <c r="P57" s="55"/>
      <c r="Q57" s="55"/>
      <c r="R57" s="92">
        <f t="shared" si="1"/>
        <v>0.015590200445434299</v>
      </c>
      <c r="S57" s="101">
        <v>0.05</v>
      </c>
      <c r="T57" s="55"/>
      <c r="U57" s="55"/>
      <c r="V57" s="55"/>
      <c r="W57" s="55"/>
      <c r="X57" s="55"/>
      <c r="Y57" s="55"/>
      <c r="Z57" s="76"/>
    </row>
    <row r="58" spans="1:26" ht="12.75">
      <c r="A58" s="418">
        <v>0</v>
      </c>
      <c r="B58" s="415">
        <v>30</v>
      </c>
      <c r="C58" s="415"/>
      <c r="D58" s="415">
        <v>15</v>
      </c>
      <c r="E58" s="415">
        <v>898</v>
      </c>
      <c r="F58" s="415">
        <v>898</v>
      </c>
      <c r="G58" s="415">
        <v>862080</v>
      </c>
      <c r="H58" s="415">
        <v>0.033149</v>
      </c>
      <c r="I58" s="415">
        <v>13</v>
      </c>
      <c r="J58" s="415">
        <v>12480</v>
      </c>
      <c r="K58" s="415">
        <v>0</v>
      </c>
      <c r="L58" s="415">
        <v>0</v>
      </c>
      <c r="M58" s="415">
        <v>270.000007</v>
      </c>
      <c r="N58" s="415">
        <v>0.096</v>
      </c>
      <c r="O58" s="415">
        <v>0.095787</v>
      </c>
      <c r="P58" s="55"/>
      <c r="Q58" s="55"/>
      <c r="R58" s="92">
        <f t="shared" si="1"/>
        <v>0.014476614699331848</v>
      </c>
      <c r="S58" s="101">
        <v>0.05</v>
      </c>
      <c r="T58" s="55"/>
      <c r="U58" s="55"/>
      <c r="V58" s="55"/>
      <c r="W58" s="55"/>
      <c r="X58" s="55"/>
      <c r="Y58" s="55"/>
      <c r="Z58" s="76"/>
    </row>
    <row r="59" spans="1:26" ht="12.75">
      <c r="A59" s="418">
        <v>0</v>
      </c>
      <c r="B59" s="415">
        <v>26</v>
      </c>
      <c r="C59" s="415"/>
      <c r="D59" s="415">
        <v>15</v>
      </c>
      <c r="E59" s="415">
        <v>898</v>
      </c>
      <c r="F59" s="415">
        <v>898</v>
      </c>
      <c r="G59" s="415">
        <v>862080</v>
      </c>
      <c r="H59" s="415">
        <v>0.032777</v>
      </c>
      <c r="I59" s="415">
        <v>13</v>
      </c>
      <c r="J59" s="415">
        <v>12480</v>
      </c>
      <c r="K59" s="415">
        <v>0</v>
      </c>
      <c r="L59" s="415">
        <v>0</v>
      </c>
      <c r="M59" s="415">
        <v>259.397077</v>
      </c>
      <c r="N59" s="415">
        <v>0.096</v>
      </c>
      <c r="O59" s="415">
        <v>0.095787</v>
      </c>
      <c r="P59" s="55"/>
      <c r="Q59" s="55"/>
      <c r="R59" s="92">
        <f t="shared" si="1"/>
        <v>0.014476614699331848</v>
      </c>
      <c r="S59" s="101">
        <v>0.05</v>
      </c>
      <c r="T59" s="55"/>
      <c r="U59" s="55"/>
      <c r="V59" s="55"/>
      <c r="W59" s="55"/>
      <c r="X59" s="55"/>
      <c r="Y59" s="55"/>
      <c r="Z59" s="76"/>
    </row>
    <row r="60" spans="1:26" ht="13.5" thickBot="1">
      <c r="A60" s="419">
        <v>0</v>
      </c>
      <c r="B60" s="420">
        <v>27</v>
      </c>
      <c r="C60" s="420"/>
      <c r="D60" s="420">
        <v>15</v>
      </c>
      <c r="E60" s="420">
        <v>898</v>
      </c>
      <c r="F60" s="420">
        <v>898</v>
      </c>
      <c r="G60" s="420">
        <v>862080</v>
      </c>
      <c r="H60" s="420">
        <v>0.032948</v>
      </c>
      <c r="I60" s="420">
        <v>14</v>
      </c>
      <c r="J60" s="420">
        <v>13440</v>
      </c>
      <c r="K60" s="420">
        <v>0</v>
      </c>
      <c r="L60" s="420">
        <v>0</v>
      </c>
      <c r="M60" s="420">
        <v>269.99999</v>
      </c>
      <c r="N60" s="420">
        <v>0.096</v>
      </c>
      <c r="O60" s="420">
        <v>0.095787</v>
      </c>
      <c r="P60" s="59"/>
      <c r="Q60" s="59"/>
      <c r="R60" s="104">
        <f t="shared" si="1"/>
        <v>0.015590200445434299</v>
      </c>
      <c r="S60" s="103">
        <v>0.05</v>
      </c>
      <c r="T60" s="59"/>
      <c r="U60" s="59"/>
      <c r="V60" s="59"/>
      <c r="W60" s="59"/>
      <c r="X60" s="59"/>
      <c r="Y60" s="59"/>
      <c r="Z60" s="78"/>
    </row>
    <row r="61" ht="13.5" thickBot="1"/>
    <row r="62" spans="1:19" ht="13.5" thickBot="1">
      <c r="A62" s="513" t="s">
        <v>135</v>
      </c>
      <c r="B62" s="514"/>
      <c r="C62" s="514"/>
      <c r="D62" s="514"/>
      <c r="E62" s="515"/>
      <c r="S62" s="48"/>
    </row>
    <row r="63" spans="1:19" ht="12.75">
      <c r="A63" s="46"/>
      <c r="B63" s="64" t="s">
        <v>136</v>
      </c>
      <c r="C63" s="64" t="s">
        <v>137</v>
      </c>
      <c r="D63" s="64" t="s">
        <v>138</v>
      </c>
      <c r="E63" s="65" t="s">
        <v>139</v>
      </c>
      <c r="S63" s="48"/>
    </row>
    <row r="64" spans="1:5" ht="12.75">
      <c r="A64" s="79" t="s">
        <v>140</v>
      </c>
      <c r="B64" s="55">
        <v>0.01</v>
      </c>
      <c r="C64" s="55">
        <v>0.01</v>
      </c>
      <c r="D64" s="55">
        <v>0.0022</v>
      </c>
      <c r="E64" s="76">
        <v>0.0022</v>
      </c>
    </row>
    <row r="65" spans="1:5" ht="12.75">
      <c r="A65" s="79" t="s">
        <v>141</v>
      </c>
      <c r="B65" s="55">
        <v>15</v>
      </c>
      <c r="C65" s="55">
        <v>7</v>
      </c>
      <c r="D65" s="55">
        <v>31</v>
      </c>
      <c r="E65" s="76">
        <v>31</v>
      </c>
    </row>
    <row r="66" spans="1:5" ht="12.75">
      <c r="A66" s="79" t="s">
        <v>142</v>
      </c>
      <c r="B66" s="55">
        <v>15</v>
      </c>
      <c r="C66" s="55">
        <v>15</v>
      </c>
      <c r="D66" s="55">
        <v>63</v>
      </c>
      <c r="E66" s="76">
        <v>63</v>
      </c>
    </row>
    <row r="67" spans="1:5" ht="12.75">
      <c r="A67" s="79" t="s">
        <v>143</v>
      </c>
      <c r="B67" s="55">
        <v>7</v>
      </c>
      <c r="C67" s="55">
        <v>4</v>
      </c>
      <c r="D67" s="55">
        <v>3</v>
      </c>
      <c r="E67" s="76">
        <v>2</v>
      </c>
    </row>
    <row r="68" spans="1:5" ht="13.5" thickBot="1">
      <c r="A68" s="80" t="s">
        <v>144</v>
      </c>
      <c r="B68" s="507" t="s">
        <v>145</v>
      </c>
      <c r="C68" s="507"/>
      <c r="D68" s="507"/>
      <c r="E68" s="508"/>
    </row>
    <row r="69" spans="1:5" ht="13.5" thickBot="1">
      <c r="A69" s="81" t="s">
        <v>146</v>
      </c>
      <c r="B69" s="507" t="s">
        <v>147</v>
      </c>
      <c r="C69" s="507"/>
      <c r="D69" s="507"/>
      <c r="E69" s="508"/>
    </row>
    <row r="70" spans="1:5" ht="13.5" thickBot="1">
      <c r="A70" s="82"/>
      <c r="B70" s="62"/>
      <c r="C70" s="62"/>
      <c r="D70" s="62"/>
      <c r="E70" s="62"/>
    </row>
    <row r="71" spans="1:17" ht="13.5" thickBot="1">
      <c r="A71" s="518" t="s">
        <v>149</v>
      </c>
      <c r="B71" s="519"/>
      <c r="C71" s="519"/>
      <c r="D71" s="519"/>
      <c r="E71" s="519"/>
      <c r="F71" s="519"/>
      <c r="G71" s="520"/>
      <c r="I71" s="501" t="s">
        <v>148</v>
      </c>
      <c r="J71" s="523"/>
      <c r="K71" s="523"/>
      <c r="L71" s="523"/>
      <c r="M71" s="523"/>
      <c r="N71" s="523"/>
      <c r="O71" s="523"/>
      <c r="P71" s="523"/>
      <c r="Q71" s="524"/>
    </row>
    <row r="72" spans="1:17" ht="13.5" customHeight="1">
      <c r="A72" s="455" t="s">
        <v>150</v>
      </c>
      <c r="B72" s="512"/>
      <c r="C72" s="510" t="s">
        <v>151</v>
      </c>
      <c r="D72" s="510"/>
      <c r="E72" s="510"/>
      <c r="F72" s="510"/>
      <c r="G72" s="511"/>
      <c r="I72" s="501" t="s">
        <v>303</v>
      </c>
      <c r="J72" s="502"/>
      <c r="K72" s="313" t="s">
        <v>304</v>
      </c>
      <c r="L72" s="313" t="s">
        <v>305</v>
      </c>
      <c r="M72" s="313" t="s">
        <v>306</v>
      </c>
      <c r="N72" s="313" t="s">
        <v>307</v>
      </c>
      <c r="O72" s="314" t="s">
        <v>309</v>
      </c>
      <c r="P72" s="319" t="s">
        <v>310</v>
      </c>
      <c r="Q72" s="320" t="s">
        <v>311</v>
      </c>
    </row>
    <row r="73" spans="1:17" ht="13.5" thickBot="1">
      <c r="A73" s="457" t="s">
        <v>155</v>
      </c>
      <c r="B73" s="509"/>
      <c r="C73" s="424" t="s">
        <v>156</v>
      </c>
      <c r="D73" s="424"/>
      <c r="E73" s="424"/>
      <c r="F73" s="424"/>
      <c r="G73" s="425"/>
      <c r="I73" s="503"/>
      <c r="J73" s="504"/>
      <c r="K73" s="311" t="s">
        <v>293</v>
      </c>
      <c r="L73" s="312">
        <v>0.15</v>
      </c>
      <c r="M73" s="312">
        <v>0.15</v>
      </c>
      <c r="N73" s="312">
        <v>0.05</v>
      </c>
      <c r="O73" s="132">
        <v>0.015</v>
      </c>
      <c r="P73" s="317">
        <v>32</v>
      </c>
      <c r="Q73" s="318">
        <v>10</v>
      </c>
    </row>
    <row r="74" spans="1:17" ht="12.75">
      <c r="A74" s="457" t="s">
        <v>158</v>
      </c>
      <c r="B74" s="509"/>
      <c r="C74" s="424" t="s">
        <v>159</v>
      </c>
      <c r="D74" s="424"/>
      <c r="E74" s="424"/>
      <c r="F74" s="424"/>
      <c r="G74" s="425"/>
      <c r="I74" s="501" t="s">
        <v>178</v>
      </c>
      <c r="J74" s="502"/>
      <c r="K74" s="313" t="s">
        <v>304</v>
      </c>
      <c r="L74" s="313" t="s">
        <v>305</v>
      </c>
      <c r="M74" s="313" t="s">
        <v>306</v>
      </c>
      <c r="N74" s="313" t="s">
        <v>307</v>
      </c>
      <c r="O74" s="314" t="s">
        <v>308</v>
      </c>
      <c r="P74" s="86"/>
      <c r="Q74" s="134"/>
    </row>
    <row r="75" spans="1:17" ht="13.5" thickBot="1">
      <c r="A75" s="457" t="s">
        <v>162</v>
      </c>
      <c r="B75" s="509"/>
      <c r="C75" s="424">
        <v>40</v>
      </c>
      <c r="D75" s="424"/>
      <c r="E75" s="424"/>
      <c r="F75" s="424"/>
      <c r="G75" s="425"/>
      <c r="I75" s="503"/>
      <c r="J75" s="504"/>
      <c r="K75" s="311" t="s">
        <v>293</v>
      </c>
      <c r="L75" s="312">
        <v>0.05</v>
      </c>
      <c r="M75" s="312">
        <v>0.05</v>
      </c>
      <c r="N75" s="312">
        <v>0.05</v>
      </c>
      <c r="O75" s="132">
        <v>0.01</v>
      </c>
      <c r="P75" s="315"/>
      <c r="Q75" s="316"/>
    </row>
    <row r="76" spans="1:7" ht="12.75">
      <c r="A76" s="448" t="s">
        <v>164</v>
      </c>
      <c r="B76" s="424"/>
      <c r="C76" s="424" t="s">
        <v>165</v>
      </c>
      <c r="D76" s="424"/>
      <c r="E76" s="424"/>
      <c r="F76" s="424"/>
      <c r="G76" s="425"/>
    </row>
    <row r="77" spans="1:7" ht="12.75">
      <c r="A77" s="448" t="s">
        <v>167</v>
      </c>
      <c r="B77" s="424"/>
      <c r="C77" s="424" t="s">
        <v>168</v>
      </c>
      <c r="D77" s="424"/>
      <c r="E77" s="424"/>
      <c r="F77" s="424"/>
      <c r="G77" s="425"/>
    </row>
    <row r="78" spans="1:7" ht="12.75">
      <c r="A78" s="448" t="s">
        <v>170</v>
      </c>
      <c r="B78" s="424"/>
      <c r="C78" s="424" t="s">
        <v>13</v>
      </c>
      <c r="D78" s="424"/>
      <c r="E78" s="424"/>
      <c r="F78" s="424"/>
      <c r="G78" s="425"/>
    </row>
    <row r="79" spans="1:7" ht="12.75">
      <c r="A79" s="457" t="s">
        <v>173</v>
      </c>
      <c r="B79" s="509"/>
      <c r="C79" s="424">
        <v>108</v>
      </c>
      <c r="D79" s="424"/>
      <c r="E79" s="424"/>
      <c r="F79" s="424"/>
      <c r="G79" s="425"/>
    </row>
    <row r="80" spans="1:7" ht="13.5" thickBot="1">
      <c r="A80" s="505" t="s">
        <v>176</v>
      </c>
      <c r="B80" s="506"/>
      <c r="C80" s="558" t="s">
        <v>189</v>
      </c>
      <c r="D80" s="507"/>
      <c r="E80" s="507"/>
      <c r="F80" s="507"/>
      <c r="G80" s="508"/>
    </row>
    <row r="81" ht="13.5" thickBot="1"/>
    <row r="82" spans="1:19" ht="13.5" thickBot="1">
      <c r="A82" s="513" t="s">
        <v>179</v>
      </c>
      <c r="B82" s="514"/>
      <c r="C82" s="514"/>
      <c r="D82" s="514"/>
      <c r="E82" s="514"/>
      <c r="F82" s="514"/>
      <c r="G82" s="514"/>
      <c r="H82" s="514"/>
      <c r="I82" s="514"/>
      <c r="J82" s="514"/>
      <c r="K82" s="514"/>
      <c r="L82" s="514"/>
      <c r="M82" s="514"/>
      <c r="N82" s="514"/>
      <c r="O82" s="514"/>
      <c r="P82" s="514"/>
      <c r="Q82" s="514"/>
      <c r="R82" s="514"/>
      <c r="S82" s="515"/>
    </row>
    <row r="83" spans="1:19" ht="12.75">
      <c r="A83" s="105" t="s">
        <v>112</v>
      </c>
      <c r="B83" s="83">
        <v>7</v>
      </c>
      <c r="C83" s="84">
        <v>8</v>
      </c>
      <c r="D83" s="84">
        <v>9</v>
      </c>
      <c r="E83" s="84">
        <v>10</v>
      </c>
      <c r="F83" s="84">
        <v>25</v>
      </c>
      <c r="G83" s="84">
        <v>26</v>
      </c>
      <c r="H83" s="84">
        <v>27</v>
      </c>
      <c r="I83" s="84">
        <v>28</v>
      </c>
      <c r="J83" s="84">
        <v>29</v>
      </c>
      <c r="K83" s="84">
        <v>30</v>
      </c>
      <c r="L83" s="84">
        <v>7</v>
      </c>
      <c r="M83" s="106">
        <v>8</v>
      </c>
      <c r="N83" s="107">
        <v>25</v>
      </c>
      <c r="O83" s="107">
        <v>26</v>
      </c>
      <c r="P83" s="107">
        <v>27</v>
      </c>
      <c r="Q83" s="118">
        <v>28</v>
      </c>
      <c r="R83" s="107">
        <v>29</v>
      </c>
      <c r="S83" s="108">
        <v>40</v>
      </c>
    </row>
    <row r="84" spans="1:19" ht="12.75">
      <c r="A84" s="97" t="s">
        <v>180</v>
      </c>
      <c r="B84" s="75">
        <v>0.0018</v>
      </c>
      <c r="C84" s="75">
        <v>0.0018</v>
      </c>
      <c r="D84" s="75">
        <v>0.0015</v>
      </c>
      <c r="E84" s="75">
        <v>0.0015</v>
      </c>
      <c r="F84" s="75">
        <v>0.0016</v>
      </c>
      <c r="G84" s="75">
        <v>0.0016</v>
      </c>
      <c r="H84" s="75">
        <v>0.0016</v>
      </c>
      <c r="I84" s="75">
        <v>0.0016</v>
      </c>
      <c r="J84" s="75">
        <v>0.0016</v>
      </c>
      <c r="K84" s="75">
        <v>0.0016</v>
      </c>
      <c r="L84" s="55">
        <v>0.0018</v>
      </c>
      <c r="M84" s="109">
        <v>0.0018</v>
      </c>
      <c r="N84" s="55">
        <v>0.0015</v>
      </c>
      <c r="O84" s="55">
        <v>0.0015</v>
      </c>
      <c r="P84" s="55">
        <v>0.0015</v>
      </c>
      <c r="Q84" s="109">
        <v>0.0015</v>
      </c>
      <c r="R84" s="51">
        <v>0.0015</v>
      </c>
      <c r="S84" s="89">
        <v>0.0015</v>
      </c>
    </row>
    <row r="85" spans="1:19" ht="12.75">
      <c r="A85" s="97" t="s">
        <v>181</v>
      </c>
      <c r="B85" s="75" t="s">
        <v>183</v>
      </c>
      <c r="C85" s="75" t="s">
        <v>183</v>
      </c>
      <c r="D85" s="75" t="s">
        <v>183</v>
      </c>
      <c r="E85" s="75" t="s">
        <v>183</v>
      </c>
      <c r="F85" s="75" t="s">
        <v>183</v>
      </c>
      <c r="G85" s="75" t="s">
        <v>183</v>
      </c>
      <c r="H85" s="75" t="s">
        <v>183</v>
      </c>
      <c r="I85" s="75" t="s">
        <v>183</v>
      </c>
      <c r="J85" s="75" t="s">
        <v>183</v>
      </c>
      <c r="K85" s="75" t="s">
        <v>183</v>
      </c>
      <c r="L85" s="75" t="s">
        <v>183</v>
      </c>
      <c r="M85" s="110" t="s">
        <v>183</v>
      </c>
      <c r="N85" s="55" t="s">
        <v>183</v>
      </c>
      <c r="O85" s="55" t="s">
        <v>183</v>
      </c>
      <c r="P85" s="55" t="s">
        <v>183</v>
      </c>
      <c r="Q85" s="109" t="s">
        <v>183</v>
      </c>
      <c r="R85" s="55" t="s">
        <v>183</v>
      </c>
      <c r="S85" s="76" t="s">
        <v>183</v>
      </c>
    </row>
    <row r="86" spans="1:19" ht="13.5" thickBot="1">
      <c r="A86" s="98" t="s">
        <v>182</v>
      </c>
      <c r="B86" s="77">
        <v>0.0001</v>
      </c>
      <c r="C86" s="59">
        <v>0.0001</v>
      </c>
      <c r="D86" s="59">
        <v>0.0001</v>
      </c>
      <c r="E86" s="59">
        <v>0.0001</v>
      </c>
      <c r="F86" s="59">
        <v>0.0001</v>
      </c>
      <c r="G86" s="59">
        <v>0.021</v>
      </c>
      <c r="H86" s="59">
        <v>0.0001</v>
      </c>
      <c r="I86" s="59">
        <v>0.0001</v>
      </c>
      <c r="J86" s="59">
        <v>0.0001</v>
      </c>
      <c r="K86" s="59">
        <v>0.0001</v>
      </c>
      <c r="L86" s="59">
        <v>0.005</v>
      </c>
      <c r="M86" s="111">
        <v>0.0001</v>
      </c>
      <c r="N86" s="59">
        <v>0.0001</v>
      </c>
      <c r="O86" s="59">
        <v>0.0001</v>
      </c>
      <c r="P86" s="59">
        <v>0.0001</v>
      </c>
      <c r="Q86" s="111">
        <v>0.021</v>
      </c>
      <c r="R86" s="59">
        <v>0.0001</v>
      </c>
      <c r="S86" s="119">
        <v>0.014</v>
      </c>
    </row>
    <row r="95" ht="12.75">
      <c r="A95" s="86"/>
    </row>
    <row r="96" spans="1:3" ht="12.75">
      <c r="A96" s="86"/>
      <c r="B96" s="86"/>
      <c r="C96" s="86"/>
    </row>
  </sheetData>
  <mergeCells count="44">
    <mergeCell ref="A82:S82"/>
    <mergeCell ref="A79:B79"/>
    <mergeCell ref="C79:G79"/>
    <mergeCell ref="A80:B80"/>
    <mergeCell ref="C80:G80"/>
    <mergeCell ref="A77:B77"/>
    <mergeCell ref="C77:G77"/>
    <mergeCell ref="A78:B78"/>
    <mergeCell ref="C78:G78"/>
    <mergeCell ref="A75:B75"/>
    <mergeCell ref="C75:G75"/>
    <mergeCell ref="A76:B76"/>
    <mergeCell ref="C76:G76"/>
    <mergeCell ref="A73:B73"/>
    <mergeCell ref="C73:G73"/>
    <mergeCell ref="A74:B74"/>
    <mergeCell ref="C74:G74"/>
    <mergeCell ref="A71:G71"/>
    <mergeCell ref="B69:E69"/>
    <mergeCell ref="A72:B72"/>
    <mergeCell ref="C72:G72"/>
    <mergeCell ref="V1:X1"/>
    <mergeCell ref="A62:E62"/>
    <mergeCell ref="M1:M2"/>
    <mergeCell ref="N1:N2"/>
    <mergeCell ref="O1:O2"/>
    <mergeCell ref="P1:Q1"/>
    <mergeCell ref="I1:I2"/>
    <mergeCell ref="J1:J2"/>
    <mergeCell ref="F1:F2"/>
    <mergeCell ref="I71:Q71"/>
    <mergeCell ref="K1:K2"/>
    <mergeCell ref="L1:L2"/>
    <mergeCell ref="R1:S1"/>
    <mergeCell ref="I72:J73"/>
    <mergeCell ref="I74:J75"/>
    <mergeCell ref="A1:A2"/>
    <mergeCell ref="B1:B2"/>
    <mergeCell ref="C1:C2"/>
    <mergeCell ref="D1:D2"/>
    <mergeCell ref="E1:E2"/>
    <mergeCell ref="G1:G2"/>
    <mergeCell ref="H1:H2"/>
    <mergeCell ref="B68:E6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55"/>
  </sheetPr>
  <dimension ref="A1:Z95"/>
  <sheetViews>
    <sheetView workbookViewId="0" topLeftCell="E1">
      <pane ySplit="2" topLeftCell="BM3" activePane="bottomLeft" state="frozen"/>
      <selection pane="topLeft" activeCell="J54" sqref="J54"/>
      <selection pane="bottomLeft" activeCell="Y4" sqref="Y4"/>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521" t="s">
        <v>111</v>
      </c>
      <c r="B1" s="516" t="s">
        <v>112</v>
      </c>
      <c r="C1" s="516" t="s">
        <v>113</v>
      </c>
      <c r="D1" s="516" t="s">
        <v>114</v>
      </c>
      <c r="E1" s="516" t="s">
        <v>115</v>
      </c>
      <c r="F1" s="516" t="s">
        <v>116</v>
      </c>
      <c r="G1" s="516" t="s">
        <v>117</v>
      </c>
      <c r="H1" s="516" t="s">
        <v>118</v>
      </c>
      <c r="I1" s="516" t="s">
        <v>119</v>
      </c>
      <c r="J1" s="516" t="s">
        <v>120</v>
      </c>
      <c r="K1" s="516" t="s">
        <v>121</v>
      </c>
      <c r="L1" s="516" t="s">
        <v>122</v>
      </c>
      <c r="M1" s="516" t="s">
        <v>109</v>
      </c>
      <c r="N1" s="516" t="s">
        <v>123</v>
      </c>
      <c r="O1" s="556" t="s">
        <v>124</v>
      </c>
      <c r="P1" s="477" t="s">
        <v>98</v>
      </c>
      <c r="Q1" s="479"/>
      <c r="R1" s="431" t="s">
        <v>99</v>
      </c>
      <c r="S1" s="433"/>
      <c r="T1" s="63"/>
      <c r="U1" s="63"/>
      <c r="V1" s="479" t="s">
        <v>100</v>
      </c>
      <c r="W1" s="479"/>
      <c r="X1" s="479"/>
      <c r="Y1" s="64" t="s">
        <v>101</v>
      </c>
      <c r="Z1" s="65"/>
    </row>
    <row r="2" spans="1:26" ht="39" thickBot="1">
      <c r="A2" s="522"/>
      <c r="B2" s="517"/>
      <c r="C2" s="517"/>
      <c r="D2" s="517"/>
      <c r="E2" s="517"/>
      <c r="F2" s="517"/>
      <c r="G2" s="517"/>
      <c r="H2" s="517"/>
      <c r="I2" s="517"/>
      <c r="J2" s="517"/>
      <c r="K2" s="517"/>
      <c r="L2" s="517"/>
      <c r="M2" s="517"/>
      <c r="N2" s="517"/>
      <c r="O2" s="557"/>
      <c r="P2" s="66" t="s">
        <v>125</v>
      </c>
      <c r="Q2" s="67" t="s">
        <v>103</v>
      </c>
      <c r="R2" s="67" t="s">
        <v>126</v>
      </c>
      <c r="S2" s="67" t="s">
        <v>185</v>
      </c>
      <c r="T2" s="87" t="s">
        <v>128</v>
      </c>
      <c r="U2" s="87" t="s">
        <v>129</v>
      </c>
      <c r="V2" s="67" t="s">
        <v>130</v>
      </c>
      <c r="W2" s="67" t="s">
        <v>131</v>
      </c>
      <c r="X2" s="67" t="s">
        <v>132</v>
      </c>
      <c r="Y2" s="70" t="s">
        <v>109</v>
      </c>
      <c r="Z2" s="71" t="s">
        <v>133</v>
      </c>
    </row>
    <row r="3" spans="1:26" ht="12.75">
      <c r="A3">
        <v>0</v>
      </c>
      <c r="B3">
        <v>2</v>
      </c>
      <c r="C3">
        <v>0</v>
      </c>
      <c r="D3"/>
      <c r="E3">
        <v>4998</v>
      </c>
      <c r="F3">
        <v>9991</v>
      </c>
      <c r="G3">
        <v>119892000</v>
      </c>
      <c r="H3">
        <v>0.364125</v>
      </c>
      <c r="I3">
        <v>0</v>
      </c>
      <c r="J3">
        <v>0</v>
      </c>
      <c r="K3">
        <v>0</v>
      </c>
      <c r="L3">
        <v>0</v>
      </c>
      <c r="M3">
        <v>254.919667</v>
      </c>
      <c r="N3">
        <v>30</v>
      </c>
      <c r="O3">
        <v>13.321333</v>
      </c>
      <c r="P3" s="112">
        <f>SUM(O3:O22)</f>
        <v>135.62719900000002</v>
      </c>
      <c r="Q3" s="64">
        <f>P3/SUM(N3:N22)</f>
        <v>0.4520906633333334</v>
      </c>
      <c r="R3" s="64">
        <f aca="true" t="shared" si="0" ref="R3:R30">(I3+K3)/F3</f>
        <v>0</v>
      </c>
      <c r="S3" s="64"/>
      <c r="T3" s="55" t="s">
        <v>187</v>
      </c>
      <c r="U3" s="55">
        <v>100</v>
      </c>
      <c r="V3" s="64">
        <f>SUM(O3:O61)</f>
        <v>180.3955770000001</v>
      </c>
      <c r="W3" s="64">
        <f>(SUM(G3:G61)-SUM(J3:J61)-SUM(L3:L61))/9000000</f>
        <v>180.32880355555557</v>
      </c>
      <c r="X3" s="64">
        <f>SUM(O3:O61)</f>
        <v>180.3955770000001</v>
      </c>
      <c r="Y3">
        <v>259.931</v>
      </c>
      <c r="Z3" s="65">
        <f>W3/Y3</f>
        <v>0.6937564336518367</v>
      </c>
    </row>
    <row r="4" spans="1:26" ht="12.75">
      <c r="A4">
        <v>0</v>
      </c>
      <c r="B4">
        <v>3</v>
      </c>
      <c r="C4">
        <v>0</v>
      </c>
      <c r="D4"/>
      <c r="E4">
        <v>5720</v>
      </c>
      <c r="F4">
        <v>11439</v>
      </c>
      <c r="G4">
        <v>137268000</v>
      </c>
      <c r="H4">
        <v>0.367628</v>
      </c>
      <c r="I4">
        <v>0</v>
      </c>
      <c r="J4">
        <v>0</v>
      </c>
      <c r="K4">
        <v>0</v>
      </c>
      <c r="L4">
        <v>0</v>
      </c>
      <c r="M4">
        <v>269.999996</v>
      </c>
      <c r="N4">
        <v>30</v>
      </c>
      <c r="O4">
        <v>15.252</v>
      </c>
      <c r="P4" s="75"/>
      <c r="Q4" s="55"/>
      <c r="R4" s="55">
        <f t="shared" si="0"/>
        <v>0</v>
      </c>
      <c r="S4" s="55"/>
      <c r="T4" s="55"/>
      <c r="U4" s="55"/>
      <c r="V4" s="55"/>
      <c r="W4" s="55"/>
      <c r="X4" s="55"/>
      <c r="Y4" s="55"/>
      <c r="Z4" s="76"/>
    </row>
    <row r="5" spans="1:26" ht="12.75">
      <c r="A5">
        <v>0</v>
      </c>
      <c r="B5">
        <v>4</v>
      </c>
      <c r="C5">
        <v>0</v>
      </c>
      <c r="D5"/>
      <c r="E5">
        <v>4959</v>
      </c>
      <c r="F5">
        <v>9914</v>
      </c>
      <c r="G5">
        <v>118968000</v>
      </c>
      <c r="H5">
        <v>0.401776</v>
      </c>
      <c r="I5">
        <v>0</v>
      </c>
      <c r="J5">
        <v>0</v>
      </c>
      <c r="K5">
        <v>0</v>
      </c>
      <c r="L5">
        <v>0</v>
      </c>
      <c r="M5">
        <v>270.000007</v>
      </c>
      <c r="N5">
        <v>30</v>
      </c>
      <c r="O5">
        <v>13.218667</v>
      </c>
      <c r="P5" s="75"/>
      <c r="Q5" s="55"/>
      <c r="R5" s="55">
        <f t="shared" si="0"/>
        <v>0</v>
      </c>
      <c r="S5" s="55"/>
      <c r="T5" s="55"/>
      <c r="U5" s="55"/>
      <c r="V5" s="55"/>
      <c r="W5" s="55"/>
      <c r="X5" s="55"/>
      <c r="Y5" s="55"/>
      <c r="Z5" s="76"/>
    </row>
    <row r="6" spans="1:26" ht="12.75">
      <c r="A6">
        <v>0</v>
      </c>
      <c r="B6">
        <v>5</v>
      </c>
      <c r="C6">
        <v>0</v>
      </c>
      <c r="D6"/>
      <c r="E6">
        <v>4660</v>
      </c>
      <c r="F6">
        <v>9313</v>
      </c>
      <c r="G6">
        <v>111756000</v>
      </c>
      <c r="H6">
        <v>0.38815</v>
      </c>
      <c r="I6">
        <v>0</v>
      </c>
      <c r="J6">
        <v>0</v>
      </c>
      <c r="K6">
        <v>0</v>
      </c>
      <c r="L6">
        <v>0</v>
      </c>
      <c r="M6">
        <v>243.929</v>
      </c>
      <c r="N6">
        <v>30</v>
      </c>
      <c r="O6">
        <v>12.417333</v>
      </c>
      <c r="P6" s="75"/>
      <c r="Q6" s="55"/>
      <c r="R6" s="55">
        <f t="shared" si="0"/>
        <v>0</v>
      </c>
      <c r="S6" s="55"/>
      <c r="T6" s="55"/>
      <c r="U6" s="55"/>
      <c r="V6" s="55"/>
      <c r="W6" s="55"/>
      <c r="X6" s="55"/>
      <c r="Y6" s="55"/>
      <c r="Z6" s="76"/>
    </row>
    <row r="7" spans="1:26" ht="12.75">
      <c r="A7">
        <v>0</v>
      </c>
      <c r="B7">
        <v>6</v>
      </c>
      <c r="C7">
        <v>0</v>
      </c>
      <c r="D7"/>
      <c r="E7">
        <v>4436</v>
      </c>
      <c r="F7">
        <v>8861</v>
      </c>
      <c r="G7">
        <v>106332000</v>
      </c>
      <c r="H7">
        <v>0.416602</v>
      </c>
      <c r="I7">
        <v>0</v>
      </c>
      <c r="J7">
        <v>0</v>
      </c>
      <c r="K7">
        <v>0</v>
      </c>
      <c r="L7">
        <v>0</v>
      </c>
      <c r="M7">
        <v>258.639714</v>
      </c>
      <c r="N7">
        <v>30</v>
      </c>
      <c r="O7">
        <v>11.814667</v>
      </c>
      <c r="P7" s="75"/>
      <c r="Q7" s="55"/>
      <c r="R7" s="55">
        <f t="shared" si="0"/>
        <v>0</v>
      </c>
      <c r="S7" s="56"/>
      <c r="T7" s="56"/>
      <c r="U7" s="56"/>
      <c r="V7" s="55"/>
      <c r="W7" s="55"/>
      <c r="X7" s="55"/>
      <c r="Y7" s="55"/>
      <c r="Z7" s="76"/>
    </row>
    <row r="8" spans="1:26" ht="12.75">
      <c r="A8">
        <v>0</v>
      </c>
      <c r="B8">
        <v>7</v>
      </c>
      <c r="C8">
        <v>0</v>
      </c>
      <c r="D8"/>
      <c r="E8">
        <v>5416</v>
      </c>
      <c r="F8">
        <v>10792</v>
      </c>
      <c r="G8">
        <v>129504000</v>
      </c>
      <c r="H8">
        <v>0.383164</v>
      </c>
      <c r="I8">
        <v>0</v>
      </c>
      <c r="J8">
        <v>0</v>
      </c>
      <c r="K8">
        <v>0</v>
      </c>
      <c r="L8">
        <v>0</v>
      </c>
      <c r="M8">
        <v>256.633357</v>
      </c>
      <c r="N8">
        <v>30</v>
      </c>
      <c r="O8">
        <v>14.389333</v>
      </c>
      <c r="P8" s="75"/>
      <c r="Q8" s="55"/>
      <c r="R8" s="55">
        <f t="shared" si="0"/>
        <v>0</v>
      </c>
      <c r="S8" s="55"/>
      <c r="T8" s="55"/>
      <c r="U8" s="55"/>
      <c r="V8" s="55"/>
      <c r="W8" s="55"/>
      <c r="X8" s="55"/>
      <c r="Y8" s="55"/>
      <c r="Z8" s="76"/>
    </row>
    <row r="9" spans="1:26" ht="12.75">
      <c r="A9">
        <v>0</v>
      </c>
      <c r="B9">
        <v>8</v>
      </c>
      <c r="C9">
        <v>0</v>
      </c>
      <c r="D9"/>
      <c r="E9">
        <v>5356</v>
      </c>
      <c r="F9">
        <v>10710</v>
      </c>
      <c r="G9">
        <v>128520000</v>
      </c>
      <c r="H9">
        <v>0.35466</v>
      </c>
      <c r="I9">
        <v>0</v>
      </c>
      <c r="J9">
        <v>0</v>
      </c>
      <c r="K9">
        <v>0</v>
      </c>
      <c r="L9">
        <v>0</v>
      </c>
      <c r="M9">
        <v>268.134955</v>
      </c>
      <c r="N9">
        <v>30</v>
      </c>
      <c r="O9">
        <v>14.28</v>
      </c>
      <c r="P9" s="75"/>
      <c r="Q9" s="55"/>
      <c r="R9" s="55">
        <f t="shared" si="0"/>
        <v>0</v>
      </c>
      <c r="S9" s="55"/>
      <c r="T9" s="55"/>
      <c r="U9" s="55"/>
      <c r="V9" s="55"/>
      <c r="W9" s="55"/>
      <c r="X9" s="55"/>
      <c r="Y9" s="55"/>
      <c r="Z9" s="76"/>
    </row>
    <row r="10" spans="1:26" ht="12.75">
      <c r="A10">
        <v>0</v>
      </c>
      <c r="B10">
        <v>9</v>
      </c>
      <c r="C10">
        <v>0</v>
      </c>
      <c r="D10"/>
      <c r="E10">
        <v>4542</v>
      </c>
      <c r="F10">
        <v>9077</v>
      </c>
      <c r="G10">
        <v>108924000</v>
      </c>
      <c r="H10">
        <v>0.372778</v>
      </c>
      <c r="I10">
        <v>0</v>
      </c>
      <c r="J10">
        <v>0</v>
      </c>
      <c r="K10">
        <v>0</v>
      </c>
      <c r="L10">
        <v>0</v>
      </c>
      <c r="M10">
        <v>268.015662</v>
      </c>
      <c r="N10">
        <v>30</v>
      </c>
      <c r="O10">
        <v>12.102667</v>
      </c>
      <c r="P10" s="75"/>
      <c r="Q10" s="55"/>
      <c r="R10" s="55">
        <f t="shared" si="0"/>
        <v>0</v>
      </c>
      <c r="S10" s="55"/>
      <c r="T10" s="55"/>
      <c r="U10" s="55"/>
      <c r="V10" s="55"/>
      <c r="W10" s="55"/>
      <c r="X10" s="55"/>
      <c r="Y10" s="55"/>
      <c r="Z10" s="76"/>
    </row>
    <row r="11" spans="1:26" ht="12.75">
      <c r="A11">
        <v>0</v>
      </c>
      <c r="B11">
        <v>10</v>
      </c>
      <c r="C11">
        <v>0</v>
      </c>
      <c r="D11"/>
      <c r="E11">
        <v>5045</v>
      </c>
      <c r="F11">
        <v>10081</v>
      </c>
      <c r="G11">
        <v>120972000</v>
      </c>
      <c r="H11">
        <v>0.391475</v>
      </c>
      <c r="I11">
        <v>0</v>
      </c>
      <c r="J11">
        <v>0</v>
      </c>
      <c r="K11">
        <v>0</v>
      </c>
      <c r="L11">
        <v>0</v>
      </c>
      <c r="M11">
        <v>265.625908</v>
      </c>
      <c r="N11">
        <v>30</v>
      </c>
      <c r="O11">
        <v>13.441333</v>
      </c>
      <c r="P11" s="75"/>
      <c r="Q11" s="55"/>
      <c r="R11" s="55">
        <f t="shared" si="0"/>
        <v>0</v>
      </c>
      <c r="S11" s="55"/>
      <c r="T11" s="55"/>
      <c r="U11" s="55"/>
      <c r="V11" s="55"/>
      <c r="W11" s="55"/>
      <c r="X11" s="55"/>
      <c r="Y11" s="55"/>
      <c r="Z11" s="76"/>
    </row>
    <row r="12" spans="1:26" ht="12.75">
      <c r="A12">
        <v>0</v>
      </c>
      <c r="B12">
        <v>1</v>
      </c>
      <c r="C12">
        <v>0</v>
      </c>
      <c r="D12"/>
      <c r="E12">
        <v>5109</v>
      </c>
      <c r="F12">
        <v>10216</v>
      </c>
      <c r="G12">
        <v>122592000</v>
      </c>
      <c r="H12">
        <v>0.360085</v>
      </c>
      <c r="I12">
        <v>0</v>
      </c>
      <c r="J12">
        <v>0</v>
      </c>
      <c r="K12">
        <v>0</v>
      </c>
      <c r="L12">
        <v>0</v>
      </c>
      <c r="M12">
        <v>241.377552</v>
      </c>
      <c r="N12">
        <v>30</v>
      </c>
      <c r="O12">
        <v>13.621333</v>
      </c>
      <c r="P12" s="75"/>
      <c r="Q12" s="55"/>
      <c r="R12" s="55">
        <f t="shared" si="0"/>
        <v>0</v>
      </c>
      <c r="S12" s="55"/>
      <c r="T12" s="55"/>
      <c r="U12" s="55"/>
      <c r="V12" s="55"/>
      <c r="W12" s="55"/>
      <c r="X12" s="55"/>
      <c r="Y12" s="55"/>
      <c r="Z12" s="76"/>
    </row>
    <row r="13" spans="1:26" ht="12.75">
      <c r="A13">
        <v>1</v>
      </c>
      <c r="B13">
        <v>0</v>
      </c>
      <c r="C13">
        <v>0</v>
      </c>
      <c r="D13"/>
      <c r="E13">
        <v>100</v>
      </c>
      <c r="F13">
        <v>5028</v>
      </c>
      <c r="G13">
        <v>1608960</v>
      </c>
      <c r="H13">
        <v>0.239127</v>
      </c>
      <c r="I13">
        <v>0</v>
      </c>
      <c r="J13">
        <v>0</v>
      </c>
      <c r="K13">
        <v>0</v>
      </c>
      <c r="L13">
        <v>0</v>
      </c>
      <c r="M13">
        <v>239.409849</v>
      </c>
      <c r="N13">
        <v>0</v>
      </c>
      <c r="O13">
        <v>0.178773</v>
      </c>
      <c r="P13" s="75"/>
      <c r="Q13" s="55"/>
      <c r="R13" s="55">
        <f t="shared" si="0"/>
        <v>0</v>
      </c>
      <c r="S13" s="55"/>
      <c r="T13" s="55"/>
      <c r="U13" s="55"/>
      <c r="V13" s="55"/>
      <c r="W13" s="55"/>
      <c r="X13" s="55"/>
      <c r="Y13" s="55"/>
      <c r="Z13" s="76"/>
    </row>
    <row r="14" spans="1:26" ht="12.75">
      <c r="A14">
        <v>2</v>
      </c>
      <c r="B14">
        <v>0</v>
      </c>
      <c r="C14">
        <v>0</v>
      </c>
      <c r="D14"/>
      <c r="E14">
        <v>96</v>
      </c>
      <c r="F14">
        <v>4954</v>
      </c>
      <c r="G14">
        <v>1585280</v>
      </c>
      <c r="H14">
        <v>0.24604</v>
      </c>
      <c r="I14">
        <v>0</v>
      </c>
      <c r="J14">
        <v>0</v>
      </c>
      <c r="K14">
        <v>0</v>
      </c>
      <c r="L14">
        <v>0</v>
      </c>
      <c r="M14">
        <v>253.668441</v>
      </c>
      <c r="N14">
        <v>0</v>
      </c>
      <c r="O14">
        <v>0.176142</v>
      </c>
      <c r="P14" s="75"/>
      <c r="Q14" s="55"/>
      <c r="R14" s="55">
        <f t="shared" si="0"/>
        <v>0</v>
      </c>
      <c r="S14" s="55"/>
      <c r="T14" s="55"/>
      <c r="U14" s="55"/>
      <c r="V14" s="55"/>
      <c r="W14" s="55"/>
      <c r="X14" s="55"/>
      <c r="Y14" s="55"/>
      <c r="Z14" s="76"/>
    </row>
    <row r="15" spans="1:26" ht="12.75">
      <c r="A15">
        <v>3</v>
      </c>
      <c r="B15">
        <v>0</v>
      </c>
      <c r="C15">
        <v>0</v>
      </c>
      <c r="D15"/>
      <c r="E15">
        <v>107</v>
      </c>
      <c r="F15">
        <v>5661</v>
      </c>
      <c r="G15">
        <v>1811520</v>
      </c>
      <c r="H15">
        <v>0.239528</v>
      </c>
      <c r="I15">
        <v>0</v>
      </c>
      <c r="J15">
        <v>0</v>
      </c>
      <c r="K15">
        <v>0</v>
      </c>
      <c r="L15">
        <v>0</v>
      </c>
      <c r="M15">
        <v>270.000008</v>
      </c>
      <c r="N15">
        <v>0</v>
      </c>
      <c r="O15">
        <v>0.20128</v>
      </c>
      <c r="P15" s="75"/>
      <c r="Q15" s="55"/>
      <c r="R15" s="55">
        <f t="shared" si="0"/>
        <v>0</v>
      </c>
      <c r="S15" s="55"/>
      <c r="T15" s="55"/>
      <c r="U15" s="55"/>
      <c r="V15" s="55"/>
      <c r="W15" s="55"/>
      <c r="X15" s="55"/>
      <c r="Y15" s="55"/>
      <c r="Z15" s="76"/>
    </row>
    <row r="16" spans="1:26" ht="12.75">
      <c r="A16">
        <v>4</v>
      </c>
      <c r="B16">
        <v>0</v>
      </c>
      <c r="C16">
        <v>0</v>
      </c>
      <c r="D16"/>
      <c r="E16">
        <v>99</v>
      </c>
      <c r="F16">
        <v>4886</v>
      </c>
      <c r="G16">
        <v>1563520</v>
      </c>
      <c r="H16">
        <v>0.215507</v>
      </c>
      <c r="I16">
        <v>0</v>
      </c>
      <c r="J16">
        <v>0</v>
      </c>
      <c r="K16">
        <v>0</v>
      </c>
      <c r="L16">
        <v>0</v>
      </c>
      <c r="M16">
        <v>270.000007</v>
      </c>
      <c r="N16">
        <v>0</v>
      </c>
      <c r="O16">
        <v>0.173724</v>
      </c>
      <c r="P16" s="75"/>
      <c r="Q16" s="55"/>
      <c r="R16" s="55">
        <f t="shared" si="0"/>
        <v>0</v>
      </c>
      <c r="S16" s="55"/>
      <c r="T16" s="55"/>
      <c r="U16" s="55"/>
      <c r="V16" s="55"/>
      <c r="W16" s="55"/>
      <c r="X16" s="55"/>
      <c r="Y16" s="55"/>
      <c r="Z16" s="76"/>
    </row>
    <row r="17" spans="1:26" ht="12.75">
      <c r="A17">
        <v>5</v>
      </c>
      <c r="B17">
        <v>0</v>
      </c>
      <c r="C17">
        <v>0</v>
      </c>
      <c r="D17"/>
      <c r="E17">
        <v>95</v>
      </c>
      <c r="F17">
        <v>4681</v>
      </c>
      <c r="G17">
        <v>1497920</v>
      </c>
      <c r="H17">
        <v>0.263978</v>
      </c>
      <c r="I17">
        <v>0</v>
      </c>
      <c r="J17">
        <v>0</v>
      </c>
      <c r="K17">
        <v>0</v>
      </c>
      <c r="L17">
        <v>0</v>
      </c>
      <c r="M17">
        <v>244.643422</v>
      </c>
      <c r="N17">
        <v>0</v>
      </c>
      <c r="O17">
        <v>0.166436</v>
      </c>
      <c r="P17" s="75"/>
      <c r="Q17" s="55"/>
      <c r="R17" s="55">
        <f t="shared" si="0"/>
        <v>0</v>
      </c>
      <c r="S17" s="55"/>
      <c r="T17" s="55"/>
      <c r="U17" s="55"/>
      <c r="V17" s="55"/>
      <c r="W17" s="55"/>
      <c r="X17" s="55"/>
      <c r="Y17" s="55"/>
      <c r="Z17" s="76"/>
    </row>
    <row r="18" spans="1:26" ht="12.75">
      <c r="A18">
        <v>6</v>
      </c>
      <c r="B18">
        <v>0</v>
      </c>
      <c r="C18">
        <v>0</v>
      </c>
      <c r="D18"/>
      <c r="E18">
        <v>92</v>
      </c>
      <c r="F18">
        <v>4384</v>
      </c>
      <c r="G18">
        <v>1402880</v>
      </c>
      <c r="H18">
        <v>0.273333</v>
      </c>
      <c r="I18">
        <v>0</v>
      </c>
      <c r="J18">
        <v>0</v>
      </c>
      <c r="K18">
        <v>0</v>
      </c>
      <c r="L18">
        <v>0</v>
      </c>
      <c r="M18">
        <v>253.134084</v>
      </c>
      <c r="N18">
        <v>0</v>
      </c>
      <c r="O18">
        <v>0.155876</v>
      </c>
      <c r="P18" s="75"/>
      <c r="Q18" s="55"/>
      <c r="R18" s="55">
        <f t="shared" si="0"/>
        <v>0</v>
      </c>
      <c r="S18" s="55"/>
      <c r="T18" s="55"/>
      <c r="U18" s="55"/>
      <c r="V18" s="55"/>
      <c r="W18" s="55"/>
      <c r="X18" s="55"/>
      <c r="Y18" s="55"/>
      <c r="Z18" s="76"/>
    </row>
    <row r="19" spans="1:26" ht="12.75">
      <c r="A19">
        <v>7</v>
      </c>
      <c r="B19">
        <v>0</v>
      </c>
      <c r="C19">
        <v>0</v>
      </c>
      <c r="D19"/>
      <c r="E19">
        <v>106</v>
      </c>
      <c r="F19">
        <v>5356</v>
      </c>
      <c r="G19">
        <v>1713920</v>
      </c>
      <c r="H19">
        <v>0.236519</v>
      </c>
      <c r="I19">
        <v>0</v>
      </c>
      <c r="J19">
        <v>0</v>
      </c>
      <c r="K19">
        <v>0</v>
      </c>
      <c r="L19">
        <v>0</v>
      </c>
      <c r="M19">
        <v>256.063513</v>
      </c>
      <c r="N19">
        <v>0</v>
      </c>
      <c r="O19">
        <v>0.190436</v>
      </c>
      <c r="P19" s="75"/>
      <c r="Q19" s="55"/>
      <c r="R19" s="55">
        <f t="shared" si="0"/>
        <v>0</v>
      </c>
      <c r="S19" s="55"/>
      <c r="T19" s="55"/>
      <c r="U19" s="55"/>
      <c r="V19" s="55"/>
      <c r="W19" s="55"/>
      <c r="X19" s="55"/>
      <c r="Y19" s="55"/>
      <c r="Z19" s="76"/>
    </row>
    <row r="20" spans="1:26" ht="12.75">
      <c r="A20">
        <v>8</v>
      </c>
      <c r="B20">
        <v>0</v>
      </c>
      <c r="C20">
        <v>0</v>
      </c>
      <c r="D20"/>
      <c r="E20">
        <v>106</v>
      </c>
      <c r="F20">
        <v>5305</v>
      </c>
      <c r="G20">
        <v>1697600</v>
      </c>
      <c r="H20">
        <v>0.239582</v>
      </c>
      <c r="I20">
        <v>0</v>
      </c>
      <c r="J20">
        <v>0</v>
      </c>
      <c r="K20">
        <v>0</v>
      </c>
      <c r="L20">
        <v>0</v>
      </c>
      <c r="M20">
        <v>267.12128</v>
      </c>
      <c r="N20">
        <v>0</v>
      </c>
      <c r="O20">
        <v>0.188622</v>
      </c>
      <c r="P20" s="75"/>
      <c r="Q20" s="55"/>
      <c r="R20" s="55">
        <f t="shared" si="0"/>
        <v>0</v>
      </c>
      <c r="S20" s="55"/>
      <c r="T20" s="55"/>
      <c r="U20" s="55"/>
      <c r="V20" s="55"/>
      <c r="W20" s="55"/>
      <c r="X20" s="55"/>
      <c r="Y20" s="55"/>
      <c r="Z20" s="76"/>
    </row>
    <row r="21" spans="1:26" ht="12.75">
      <c r="A21">
        <v>9</v>
      </c>
      <c r="B21">
        <v>0</v>
      </c>
      <c r="C21">
        <v>0</v>
      </c>
      <c r="D21"/>
      <c r="E21">
        <v>97</v>
      </c>
      <c r="F21">
        <v>4499</v>
      </c>
      <c r="G21">
        <v>1439680</v>
      </c>
      <c r="H21">
        <v>0.239337</v>
      </c>
      <c r="I21">
        <v>0</v>
      </c>
      <c r="J21">
        <v>0</v>
      </c>
      <c r="K21">
        <v>0</v>
      </c>
      <c r="L21">
        <v>0</v>
      </c>
      <c r="M21">
        <v>270</v>
      </c>
      <c r="N21">
        <v>0</v>
      </c>
      <c r="O21">
        <v>0.159964</v>
      </c>
      <c r="P21" s="75"/>
      <c r="Q21" s="55"/>
      <c r="R21" s="113">
        <f t="shared" si="0"/>
        <v>0</v>
      </c>
      <c r="S21" s="55"/>
      <c r="T21" s="55"/>
      <c r="U21" s="55"/>
      <c r="V21" s="55"/>
      <c r="W21" s="55"/>
      <c r="X21" s="55"/>
      <c r="Y21" s="55"/>
      <c r="Z21" s="76"/>
    </row>
    <row r="22" spans="1:26" ht="12.75">
      <c r="A22">
        <v>10</v>
      </c>
      <c r="B22">
        <v>0</v>
      </c>
      <c r="C22">
        <v>0</v>
      </c>
      <c r="D22"/>
      <c r="E22">
        <v>104</v>
      </c>
      <c r="F22">
        <v>4986</v>
      </c>
      <c r="G22">
        <v>1595520</v>
      </c>
      <c r="H22">
        <v>0.241031</v>
      </c>
      <c r="I22">
        <v>0</v>
      </c>
      <c r="J22">
        <v>0</v>
      </c>
      <c r="K22">
        <v>0</v>
      </c>
      <c r="L22">
        <v>0</v>
      </c>
      <c r="M22">
        <v>265.6421</v>
      </c>
      <c r="N22">
        <v>0</v>
      </c>
      <c r="O22">
        <v>0.17728</v>
      </c>
      <c r="P22" s="75"/>
      <c r="Q22" s="55"/>
      <c r="R22" s="114">
        <f t="shared" si="0"/>
        <v>0</v>
      </c>
      <c r="S22" s="55">
        <v>0.0001</v>
      </c>
      <c r="T22" s="55"/>
      <c r="U22" s="55"/>
      <c r="V22" s="55"/>
      <c r="W22" s="55"/>
      <c r="X22" s="55"/>
      <c r="Y22" s="55"/>
      <c r="Z22" s="76"/>
    </row>
    <row r="23" spans="1:26" ht="12.75">
      <c r="A23">
        <v>0</v>
      </c>
      <c r="B23">
        <v>11</v>
      </c>
      <c r="C23"/>
      <c r="D23">
        <v>5</v>
      </c>
      <c r="E23">
        <v>853</v>
      </c>
      <c r="F23">
        <v>4390</v>
      </c>
      <c r="G23">
        <v>17981440</v>
      </c>
      <c r="H23">
        <v>0.123696</v>
      </c>
      <c r="I23">
        <v>0</v>
      </c>
      <c r="J23">
        <v>0</v>
      </c>
      <c r="K23">
        <v>0</v>
      </c>
      <c r="L23">
        <v>0</v>
      </c>
      <c r="M23">
        <v>267.608954</v>
      </c>
      <c r="N23">
        <v>2</v>
      </c>
      <c r="O23">
        <v>1.997938</v>
      </c>
      <c r="P23" s="75"/>
      <c r="Q23" s="55"/>
      <c r="R23" s="114">
        <f t="shared" si="0"/>
        <v>0</v>
      </c>
      <c r="S23" s="55">
        <v>0.0001</v>
      </c>
      <c r="T23" s="55"/>
      <c r="U23" s="55"/>
      <c r="V23" s="55"/>
      <c r="W23" s="55"/>
      <c r="X23" s="55"/>
      <c r="Y23" s="55"/>
      <c r="Z23" s="76"/>
    </row>
    <row r="24" spans="1:26" ht="12.75">
      <c r="A24">
        <v>0</v>
      </c>
      <c r="B24">
        <v>12</v>
      </c>
      <c r="C24"/>
      <c r="D24">
        <v>5</v>
      </c>
      <c r="E24">
        <v>849</v>
      </c>
      <c r="F24">
        <v>4370</v>
      </c>
      <c r="G24">
        <v>17899520</v>
      </c>
      <c r="H24">
        <v>0.122578</v>
      </c>
      <c r="I24">
        <v>0</v>
      </c>
      <c r="J24">
        <v>0</v>
      </c>
      <c r="K24">
        <v>0</v>
      </c>
      <c r="L24">
        <v>0</v>
      </c>
      <c r="M24">
        <v>267.165015</v>
      </c>
      <c r="N24">
        <v>2</v>
      </c>
      <c r="O24">
        <v>1.988836</v>
      </c>
      <c r="P24" s="75"/>
      <c r="Q24" s="55"/>
      <c r="R24" s="114">
        <f t="shared" si="0"/>
        <v>0</v>
      </c>
      <c r="S24" s="55">
        <v>0.0001</v>
      </c>
      <c r="T24" s="55"/>
      <c r="U24" s="55"/>
      <c r="V24" s="55"/>
      <c r="W24" s="55"/>
      <c r="X24" s="55"/>
      <c r="Y24" s="55"/>
      <c r="Z24" s="76"/>
    </row>
    <row r="25" spans="1:26" ht="12.75">
      <c r="A25">
        <v>0</v>
      </c>
      <c r="B25">
        <v>13</v>
      </c>
      <c r="C25"/>
      <c r="D25">
        <v>5</v>
      </c>
      <c r="E25">
        <v>853</v>
      </c>
      <c r="F25">
        <v>4390</v>
      </c>
      <c r="G25">
        <v>17981440</v>
      </c>
      <c r="H25">
        <v>0.113763</v>
      </c>
      <c r="I25">
        <v>0</v>
      </c>
      <c r="J25">
        <v>0</v>
      </c>
      <c r="K25">
        <v>0</v>
      </c>
      <c r="L25">
        <v>0</v>
      </c>
      <c r="M25">
        <v>266.899506</v>
      </c>
      <c r="N25">
        <v>2</v>
      </c>
      <c r="O25">
        <v>1.997938</v>
      </c>
      <c r="P25" s="75"/>
      <c r="Q25" s="55"/>
      <c r="R25" s="114">
        <f t="shared" si="0"/>
        <v>0</v>
      </c>
      <c r="S25" s="55">
        <v>0.0001</v>
      </c>
      <c r="T25" s="55"/>
      <c r="U25" s="55"/>
      <c r="V25" s="55"/>
      <c r="W25" s="55"/>
      <c r="X25" s="55"/>
      <c r="Y25" s="55"/>
      <c r="Z25" s="76"/>
    </row>
    <row r="26" spans="1:26" ht="12.75">
      <c r="A26">
        <v>0</v>
      </c>
      <c r="B26">
        <v>14</v>
      </c>
      <c r="C26"/>
      <c r="D26">
        <v>5</v>
      </c>
      <c r="E26">
        <v>849</v>
      </c>
      <c r="F26">
        <v>4370</v>
      </c>
      <c r="G26">
        <v>17899520</v>
      </c>
      <c r="H26">
        <v>0.112757</v>
      </c>
      <c r="I26">
        <v>0</v>
      </c>
      <c r="J26">
        <v>0</v>
      </c>
      <c r="K26">
        <v>0</v>
      </c>
      <c r="L26">
        <v>0</v>
      </c>
      <c r="M26">
        <v>261.856473</v>
      </c>
      <c r="N26">
        <v>2</v>
      </c>
      <c r="O26">
        <v>1.988836</v>
      </c>
      <c r="P26" s="75"/>
      <c r="Q26" s="55"/>
      <c r="R26" s="114">
        <f t="shared" si="0"/>
        <v>0</v>
      </c>
      <c r="S26" s="55">
        <v>0.0001</v>
      </c>
      <c r="T26" s="55"/>
      <c r="U26" s="55"/>
      <c r="V26" s="55"/>
      <c r="W26" s="55"/>
      <c r="X26" s="55"/>
      <c r="Y26" s="55"/>
      <c r="Z26" s="76"/>
    </row>
    <row r="27" spans="1:26" ht="12.75">
      <c r="A27">
        <v>0</v>
      </c>
      <c r="B27">
        <v>15</v>
      </c>
      <c r="C27"/>
      <c r="D27">
        <v>5</v>
      </c>
      <c r="E27">
        <v>2508</v>
      </c>
      <c r="F27">
        <v>17556</v>
      </c>
      <c r="G27">
        <v>71909376</v>
      </c>
      <c r="H27">
        <v>0.112343</v>
      </c>
      <c r="I27">
        <v>0</v>
      </c>
      <c r="J27">
        <v>0</v>
      </c>
      <c r="K27">
        <v>0</v>
      </c>
      <c r="L27">
        <v>0</v>
      </c>
      <c r="M27">
        <v>269.131441</v>
      </c>
      <c r="N27">
        <v>8</v>
      </c>
      <c r="O27">
        <v>7.989931</v>
      </c>
      <c r="P27" s="75"/>
      <c r="Q27" s="55"/>
      <c r="R27" s="114">
        <f t="shared" si="0"/>
        <v>0</v>
      </c>
      <c r="S27" s="55">
        <v>0.0001</v>
      </c>
      <c r="T27" s="55"/>
      <c r="U27" s="55"/>
      <c r="V27" s="55"/>
      <c r="W27" s="55"/>
      <c r="X27" s="55"/>
      <c r="Y27" s="55"/>
      <c r="Z27" s="76"/>
    </row>
    <row r="28" spans="1:26" ht="12.75">
      <c r="A28">
        <v>0</v>
      </c>
      <c r="B28">
        <v>16</v>
      </c>
      <c r="C28"/>
      <c r="D28">
        <v>5</v>
      </c>
      <c r="E28">
        <v>2501</v>
      </c>
      <c r="F28">
        <v>17507</v>
      </c>
      <c r="G28">
        <v>71708672</v>
      </c>
      <c r="H28">
        <v>0.106025</v>
      </c>
      <c r="I28">
        <v>0</v>
      </c>
      <c r="J28">
        <v>0</v>
      </c>
      <c r="K28">
        <v>0</v>
      </c>
      <c r="L28">
        <v>0</v>
      </c>
      <c r="M28">
        <v>265.549842</v>
      </c>
      <c r="N28">
        <v>8</v>
      </c>
      <c r="O28">
        <v>7.96763</v>
      </c>
      <c r="P28" s="75"/>
      <c r="Q28" s="55"/>
      <c r="R28" s="114">
        <f t="shared" si="0"/>
        <v>0</v>
      </c>
      <c r="S28" s="55">
        <v>0.0001</v>
      </c>
      <c r="T28" s="55"/>
      <c r="U28" s="55"/>
      <c r="V28" s="55"/>
      <c r="W28" s="55"/>
      <c r="X28" s="55"/>
      <c r="Y28" s="55"/>
      <c r="Z28" s="76"/>
    </row>
    <row r="29" spans="1:26" ht="12.75">
      <c r="A29">
        <v>0</v>
      </c>
      <c r="B29">
        <v>17</v>
      </c>
      <c r="C29"/>
      <c r="D29">
        <v>5</v>
      </c>
      <c r="E29">
        <v>2502</v>
      </c>
      <c r="F29">
        <v>17514</v>
      </c>
      <c r="G29">
        <v>71737344</v>
      </c>
      <c r="H29">
        <v>0.104543</v>
      </c>
      <c r="I29">
        <v>0</v>
      </c>
      <c r="J29">
        <v>0</v>
      </c>
      <c r="K29">
        <v>0</v>
      </c>
      <c r="L29">
        <v>0</v>
      </c>
      <c r="M29">
        <v>269.180145</v>
      </c>
      <c r="N29">
        <v>8</v>
      </c>
      <c r="O29">
        <v>7.970816</v>
      </c>
      <c r="P29" s="75"/>
      <c r="Q29" s="55"/>
      <c r="R29" s="114">
        <f t="shared" si="0"/>
        <v>0</v>
      </c>
      <c r="S29" s="55">
        <v>0.0001</v>
      </c>
      <c r="T29" s="55"/>
      <c r="U29" s="55"/>
      <c r="V29" s="55"/>
      <c r="W29" s="55"/>
      <c r="X29" s="55"/>
      <c r="Y29" s="55"/>
      <c r="Z29" s="76"/>
    </row>
    <row r="30" spans="1:26" ht="12.75">
      <c r="A30">
        <v>0</v>
      </c>
      <c r="B30">
        <v>18</v>
      </c>
      <c r="C30"/>
      <c r="D30">
        <v>5</v>
      </c>
      <c r="E30">
        <v>1873</v>
      </c>
      <c r="F30">
        <v>3746</v>
      </c>
      <c r="G30">
        <v>44952000</v>
      </c>
      <c r="H30">
        <v>0.120188</v>
      </c>
      <c r="I30">
        <v>0</v>
      </c>
      <c r="J30">
        <v>0</v>
      </c>
      <c r="K30">
        <v>0</v>
      </c>
      <c r="L30">
        <v>0</v>
      </c>
      <c r="M30">
        <v>251.256807</v>
      </c>
      <c r="N30">
        <v>5</v>
      </c>
      <c r="O30">
        <v>4.994667</v>
      </c>
      <c r="P30" s="75"/>
      <c r="Q30" s="55"/>
      <c r="R30" s="114">
        <f t="shared" si="0"/>
        <v>0</v>
      </c>
      <c r="S30" s="55">
        <v>0.0001</v>
      </c>
      <c r="T30" s="55"/>
      <c r="U30" s="55"/>
      <c r="V30" s="55"/>
      <c r="W30" s="55"/>
      <c r="X30" s="55"/>
      <c r="Y30" s="55"/>
      <c r="Z30" s="76"/>
    </row>
    <row r="31" spans="1:26" ht="12.75">
      <c r="A31">
        <v>0</v>
      </c>
      <c r="B31">
        <v>24</v>
      </c>
      <c r="C31"/>
      <c r="D31">
        <v>7</v>
      </c>
      <c r="E31">
        <v>900</v>
      </c>
      <c r="F31">
        <v>900</v>
      </c>
      <c r="G31">
        <v>864000</v>
      </c>
      <c r="H31">
        <v>0.051725</v>
      </c>
      <c r="I31">
        <v>17</v>
      </c>
      <c r="J31">
        <v>16320</v>
      </c>
      <c r="K31">
        <v>0</v>
      </c>
      <c r="L31">
        <v>0</v>
      </c>
      <c r="M31">
        <v>265.279924</v>
      </c>
      <c r="N31">
        <v>0.096</v>
      </c>
      <c r="O31">
        <v>0.096</v>
      </c>
      <c r="P31" s="75"/>
      <c r="Q31" s="55"/>
      <c r="R31" s="99">
        <f aca="true" t="shared" si="1" ref="R31:R61">(I31+K31)*100/F31</f>
        <v>1.8888888888888888</v>
      </c>
      <c r="S31" s="101">
        <v>0.05</v>
      </c>
      <c r="T31" s="101"/>
      <c r="U31" s="101"/>
      <c r="V31" s="55"/>
      <c r="W31" s="55"/>
      <c r="X31" s="55"/>
      <c r="Y31" s="55"/>
      <c r="Z31" s="76"/>
    </row>
    <row r="32" spans="1:26" ht="12.75">
      <c r="A32">
        <v>0</v>
      </c>
      <c r="B32">
        <v>25</v>
      </c>
      <c r="C32"/>
      <c r="D32">
        <v>7</v>
      </c>
      <c r="E32">
        <v>900</v>
      </c>
      <c r="F32">
        <v>900</v>
      </c>
      <c r="G32">
        <v>864000</v>
      </c>
      <c r="H32">
        <v>0.044</v>
      </c>
      <c r="I32">
        <v>22</v>
      </c>
      <c r="J32">
        <v>21120</v>
      </c>
      <c r="K32">
        <v>0</v>
      </c>
      <c r="L32">
        <v>0</v>
      </c>
      <c r="M32">
        <v>265.139147</v>
      </c>
      <c r="N32">
        <v>0.096</v>
      </c>
      <c r="O32">
        <v>0.096</v>
      </c>
      <c r="P32" s="75"/>
      <c r="Q32" s="55"/>
      <c r="R32" s="99">
        <f t="shared" si="1"/>
        <v>2.4444444444444446</v>
      </c>
      <c r="S32" s="101">
        <v>0.05</v>
      </c>
      <c r="T32" s="101"/>
      <c r="U32" s="101"/>
      <c r="V32" s="55"/>
      <c r="W32" s="55"/>
      <c r="X32" s="55"/>
      <c r="Y32" s="55"/>
      <c r="Z32" s="76"/>
    </row>
    <row r="33" spans="1:26" ht="12.75">
      <c r="A33">
        <v>0</v>
      </c>
      <c r="B33">
        <v>26</v>
      </c>
      <c r="C33"/>
      <c r="D33">
        <v>7</v>
      </c>
      <c r="E33">
        <v>900</v>
      </c>
      <c r="F33">
        <v>900</v>
      </c>
      <c r="G33">
        <v>864000</v>
      </c>
      <c r="H33">
        <v>0.041695</v>
      </c>
      <c r="I33">
        <v>16</v>
      </c>
      <c r="J33">
        <v>15360</v>
      </c>
      <c r="K33">
        <v>0</v>
      </c>
      <c r="L33">
        <v>0</v>
      </c>
      <c r="M33">
        <v>269.50831</v>
      </c>
      <c r="N33">
        <v>0.096</v>
      </c>
      <c r="O33">
        <v>0.096</v>
      </c>
      <c r="P33" s="75"/>
      <c r="Q33" s="55"/>
      <c r="R33" s="99">
        <f t="shared" si="1"/>
        <v>1.7777777777777777</v>
      </c>
      <c r="S33" s="101">
        <v>0.05</v>
      </c>
      <c r="T33" s="101"/>
      <c r="U33" s="101"/>
      <c r="V33" s="55"/>
      <c r="W33" s="55"/>
      <c r="X33" s="55"/>
      <c r="Y33" s="55"/>
      <c r="Z33" s="76"/>
    </row>
    <row r="34" spans="1:26" ht="12.75">
      <c r="A34">
        <v>0</v>
      </c>
      <c r="B34">
        <v>27</v>
      </c>
      <c r="C34"/>
      <c r="D34">
        <v>7</v>
      </c>
      <c r="E34">
        <v>900</v>
      </c>
      <c r="F34">
        <v>900</v>
      </c>
      <c r="G34">
        <v>864000</v>
      </c>
      <c r="H34">
        <v>0.04057</v>
      </c>
      <c r="I34">
        <v>20</v>
      </c>
      <c r="J34">
        <v>19200</v>
      </c>
      <c r="K34">
        <v>0</v>
      </c>
      <c r="L34">
        <v>0</v>
      </c>
      <c r="M34">
        <v>266.475066</v>
      </c>
      <c r="N34">
        <v>0.096</v>
      </c>
      <c r="O34">
        <v>0.096</v>
      </c>
      <c r="P34" s="75"/>
      <c r="Q34" s="55"/>
      <c r="R34" s="99">
        <f t="shared" si="1"/>
        <v>2.2222222222222223</v>
      </c>
      <c r="S34" s="101">
        <v>0.05</v>
      </c>
      <c r="T34" s="101"/>
      <c r="U34" s="101"/>
      <c r="V34" s="55"/>
      <c r="W34" s="55"/>
      <c r="X34" s="55"/>
      <c r="Y34" s="55"/>
      <c r="Z34" s="76"/>
    </row>
    <row r="35" spans="1:26" ht="12.75">
      <c r="A35">
        <v>0</v>
      </c>
      <c r="B35">
        <v>28</v>
      </c>
      <c r="C35"/>
      <c r="D35">
        <v>7</v>
      </c>
      <c r="E35">
        <v>899</v>
      </c>
      <c r="F35">
        <v>899</v>
      </c>
      <c r="G35">
        <v>863040</v>
      </c>
      <c r="H35">
        <v>0.045404</v>
      </c>
      <c r="I35">
        <v>19</v>
      </c>
      <c r="J35">
        <v>18240</v>
      </c>
      <c r="K35">
        <v>0</v>
      </c>
      <c r="L35">
        <v>0</v>
      </c>
      <c r="M35">
        <v>266.65159</v>
      </c>
      <c r="N35">
        <v>0.096</v>
      </c>
      <c r="O35">
        <v>0.095893</v>
      </c>
      <c r="P35" s="75"/>
      <c r="Q35" s="55"/>
      <c r="R35" s="99">
        <f t="shared" si="1"/>
        <v>2.1134593993325916</v>
      </c>
      <c r="S35" s="101">
        <v>0.05</v>
      </c>
      <c r="T35" s="101"/>
      <c r="U35" s="101"/>
      <c r="V35" s="55"/>
      <c r="W35" s="55"/>
      <c r="X35" s="55"/>
      <c r="Y35" s="55"/>
      <c r="Z35" s="76"/>
    </row>
    <row r="36" spans="1:26" ht="12.75">
      <c r="A36">
        <v>0</v>
      </c>
      <c r="B36">
        <v>29</v>
      </c>
      <c r="C36"/>
      <c r="D36">
        <v>7</v>
      </c>
      <c r="E36">
        <v>900</v>
      </c>
      <c r="F36">
        <v>900</v>
      </c>
      <c r="G36">
        <v>864000</v>
      </c>
      <c r="H36">
        <v>0.054218</v>
      </c>
      <c r="I36">
        <v>27</v>
      </c>
      <c r="J36">
        <v>25920</v>
      </c>
      <c r="K36">
        <v>0</v>
      </c>
      <c r="L36">
        <v>0</v>
      </c>
      <c r="M36">
        <v>258.418702</v>
      </c>
      <c r="N36">
        <v>0.096</v>
      </c>
      <c r="O36">
        <v>0.096</v>
      </c>
      <c r="P36" s="75"/>
      <c r="Q36" s="55"/>
      <c r="R36" s="99">
        <f t="shared" si="1"/>
        <v>3</v>
      </c>
      <c r="S36" s="101">
        <v>0.05</v>
      </c>
      <c r="T36" s="101"/>
      <c r="U36" s="101"/>
      <c r="V36" s="55"/>
      <c r="W36" s="55"/>
      <c r="X36" s="55"/>
      <c r="Y36" s="55"/>
      <c r="Z36" s="76"/>
    </row>
    <row r="37" spans="1:26" ht="12.75">
      <c r="A37">
        <v>0</v>
      </c>
      <c r="B37">
        <v>30</v>
      </c>
      <c r="C37"/>
      <c r="D37">
        <v>7</v>
      </c>
      <c r="E37">
        <v>900</v>
      </c>
      <c r="F37">
        <v>900</v>
      </c>
      <c r="G37">
        <v>864000</v>
      </c>
      <c r="H37">
        <v>0.043191</v>
      </c>
      <c r="I37">
        <v>18</v>
      </c>
      <c r="J37">
        <v>17280</v>
      </c>
      <c r="K37">
        <v>0</v>
      </c>
      <c r="L37">
        <v>0</v>
      </c>
      <c r="M37">
        <v>269.122967</v>
      </c>
      <c r="N37">
        <v>0.096</v>
      </c>
      <c r="O37">
        <v>0.096</v>
      </c>
      <c r="P37" s="75"/>
      <c r="Q37" s="55"/>
      <c r="R37" s="99">
        <f t="shared" si="1"/>
        <v>2</v>
      </c>
      <c r="S37" s="101">
        <v>0.05</v>
      </c>
      <c r="T37" s="101"/>
      <c r="U37" s="101"/>
      <c r="V37" s="55"/>
      <c r="W37" s="55"/>
      <c r="X37" s="55"/>
      <c r="Y37" s="55"/>
      <c r="Z37" s="76"/>
    </row>
    <row r="38" spans="1:26" ht="12.75">
      <c r="A38">
        <v>0</v>
      </c>
      <c r="B38">
        <v>31</v>
      </c>
      <c r="C38"/>
      <c r="D38">
        <v>7</v>
      </c>
      <c r="E38">
        <v>900</v>
      </c>
      <c r="F38">
        <v>900</v>
      </c>
      <c r="G38">
        <v>864000</v>
      </c>
      <c r="H38">
        <v>0.052266</v>
      </c>
      <c r="I38">
        <v>21</v>
      </c>
      <c r="J38">
        <v>20160</v>
      </c>
      <c r="K38">
        <v>0</v>
      </c>
      <c r="L38">
        <v>0</v>
      </c>
      <c r="M38">
        <v>244.946232</v>
      </c>
      <c r="N38">
        <v>0.096</v>
      </c>
      <c r="O38">
        <v>0.096</v>
      </c>
      <c r="P38" s="75"/>
      <c r="Q38" s="55"/>
      <c r="R38" s="99">
        <f t="shared" si="1"/>
        <v>2.3333333333333335</v>
      </c>
      <c r="S38" s="101">
        <v>0.05</v>
      </c>
      <c r="T38" s="101"/>
      <c r="U38" s="101"/>
      <c r="V38" s="55"/>
      <c r="W38" s="55"/>
      <c r="X38" s="55"/>
      <c r="Y38" s="55"/>
      <c r="Z38" s="76"/>
    </row>
    <row r="39" spans="1:26" ht="12.75">
      <c r="A39">
        <v>0</v>
      </c>
      <c r="B39">
        <v>32</v>
      </c>
      <c r="C39"/>
      <c r="D39">
        <v>7</v>
      </c>
      <c r="E39">
        <v>900</v>
      </c>
      <c r="F39">
        <v>900</v>
      </c>
      <c r="G39">
        <v>864000</v>
      </c>
      <c r="H39">
        <v>0.044819</v>
      </c>
      <c r="I39">
        <v>22</v>
      </c>
      <c r="J39">
        <v>21120</v>
      </c>
      <c r="K39">
        <v>0</v>
      </c>
      <c r="L39">
        <v>0</v>
      </c>
      <c r="M39">
        <v>267.545947</v>
      </c>
      <c r="N39">
        <v>0.096</v>
      </c>
      <c r="O39">
        <v>0.096</v>
      </c>
      <c r="P39" s="75"/>
      <c r="Q39" s="55"/>
      <c r="R39" s="99">
        <f t="shared" si="1"/>
        <v>2.4444444444444446</v>
      </c>
      <c r="S39" s="101">
        <v>0.05</v>
      </c>
      <c r="T39" s="101"/>
      <c r="U39" s="101"/>
      <c r="V39" s="55"/>
      <c r="W39" s="55"/>
      <c r="X39" s="55"/>
      <c r="Y39" s="55"/>
      <c r="Z39" s="76"/>
    </row>
    <row r="40" spans="1:26" ht="12.75">
      <c r="A40">
        <v>0</v>
      </c>
      <c r="B40">
        <v>33</v>
      </c>
      <c r="C40"/>
      <c r="D40">
        <v>7</v>
      </c>
      <c r="E40">
        <v>900</v>
      </c>
      <c r="F40">
        <v>900</v>
      </c>
      <c r="G40">
        <v>864000</v>
      </c>
      <c r="H40">
        <v>0.045106</v>
      </c>
      <c r="I40">
        <v>24</v>
      </c>
      <c r="J40">
        <v>23040</v>
      </c>
      <c r="K40">
        <v>0</v>
      </c>
      <c r="L40">
        <v>0</v>
      </c>
      <c r="M40">
        <v>269.999997</v>
      </c>
      <c r="N40">
        <v>0.096</v>
      </c>
      <c r="O40">
        <v>0.096</v>
      </c>
      <c r="P40" s="75"/>
      <c r="Q40" s="55"/>
      <c r="R40" s="99">
        <f t="shared" si="1"/>
        <v>2.6666666666666665</v>
      </c>
      <c r="S40" s="101">
        <v>0.05</v>
      </c>
      <c r="T40" s="101"/>
      <c r="U40" s="101"/>
      <c r="V40" s="55"/>
      <c r="W40" s="55"/>
      <c r="X40" s="55"/>
      <c r="Y40" s="55"/>
      <c r="Z40" s="76"/>
    </row>
    <row r="41" spans="1:26" ht="12.75">
      <c r="A41">
        <v>0</v>
      </c>
      <c r="B41">
        <v>34</v>
      </c>
      <c r="C41"/>
      <c r="D41">
        <v>7</v>
      </c>
      <c r="E41">
        <v>900</v>
      </c>
      <c r="F41">
        <v>900</v>
      </c>
      <c r="G41">
        <v>864000</v>
      </c>
      <c r="H41">
        <v>0.057654</v>
      </c>
      <c r="I41">
        <v>18</v>
      </c>
      <c r="J41">
        <v>17280</v>
      </c>
      <c r="K41">
        <v>0</v>
      </c>
      <c r="L41">
        <v>0</v>
      </c>
      <c r="M41">
        <v>224.794378</v>
      </c>
      <c r="N41">
        <v>0.096</v>
      </c>
      <c r="O41">
        <v>0.096</v>
      </c>
      <c r="P41" s="75"/>
      <c r="Q41" s="55"/>
      <c r="R41" s="99">
        <f t="shared" si="1"/>
        <v>2</v>
      </c>
      <c r="S41" s="101">
        <v>0.05</v>
      </c>
      <c r="T41" s="101"/>
      <c r="U41" s="101"/>
      <c r="V41" s="55"/>
      <c r="W41" s="55"/>
      <c r="X41" s="55"/>
      <c r="Y41" s="55"/>
      <c r="Z41" s="76"/>
    </row>
    <row r="42" spans="1:26" ht="12.75">
      <c r="A42">
        <v>20</v>
      </c>
      <c r="B42">
        <v>0</v>
      </c>
      <c r="C42"/>
      <c r="D42">
        <v>7</v>
      </c>
      <c r="E42">
        <v>900</v>
      </c>
      <c r="F42">
        <v>900</v>
      </c>
      <c r="G42">
        <v>864000</v>
      </c>
      <c r="H42">
        <v>0.041931</v>
      </c>
      <c r="I42">
        <v>25</v>
      </c>
      <c r="J42">
        <v>24000</v>
      </c>
      <c r="K42">
        <v>0</v>
      </c>
      <c r="L42">
        <v>0</v>
      </c>
      <c r="M42">
        <v>242.023816</v>
      </c>
      <c r="N42">
        <v>0.096</v>
      </c>
      <c r="O42">
        <v>0.096</v>
      </c>
      <c r="P42" s="75"/>
      <c r="Q42" s="55"/>
      <c r="R42" s="99">
        <f t="shared" si="1"/>
        <v>2.7777777777777777</v>
      </c>
      <c r="S42" s="101">
        <v>0.05</v>
      </c>
      <c r="T42" s="101"/>
      <c r="U42" s="101"/>
      <c r="V42" s="55"/>
      <c r="W42" s="55"/>
      <c r="X42" s="55"/>
      <c r="Y42" s="55"/>
      <c r="Z42" s="76"/>
    </row>
    <row r="43" spans="1:26" ht="12.75">
      <c r="A43">
        <v>21</v>
      </c>
      <c r="B43">
        <v>0</v>
      </c>
      <c r="C43"/>
      <c r="D43">
        <v>7</v>
      </c>
      <c r="E43">
        <v>900</v>
      </c>
      <c r="F43">
        <v>900</v>
      </c>
      <c r="G43">
        <v>864000</v>
      </c>
      <c r="H43">
        <v>0.04592</v>
      </c>
      <c r="I43">
        <v>21</v>
      </c>
      <c r="J43">
        <v>20160</v>
      </c>
      <c r="K43">
        <v>0</v>
      </c>
      <c r="L43">
        <v>0</v>
      </c>
      <c r="M43">
        <v>265.147428</v>
      </c>
      <c r="N43">
        <v>0.096</v>
      </c>
      <c r="O43">
        <v>0.096</v>
      </c>
      <c r="P43" s="75"/>
      <c r="Q43" s="55"/>
      <c r="R43" s="99">
        <f t="shared" si="1"/>
        <v>2.3333333333333335</v>
      </c>
      <c r="S43" s="101">
        <v>0.05</v>
      </c>
      <c r="T43" s="101"/>
      <c r="U43" s="101"/>
      <c r="V43" s="55"/>
      <c r="W43" s="55"/>
      <c r="X43" s="55"/>
      <c r="Y43" s="55"/>
      <c r="Z43" s="76"/>
    </row>
    <row r="44" spans="1:26" ht="12.75">
      <c r="A44">
        <v>22</v>
      </c>
      <c r="B44">
        <v>0</v>
      </c>
      <c r="C44"/>
      <c r="D44">
        <v>7</v>
      </c>
      <c r="E44">
        <v>900</v>
      </c>
      <c r="F44">
        <v>900</v>
      </c>
      <c r="G44">
        <v>864000</v>
      </c>
      <c r="H44">
        <v>0.04689</v>
      </c>
      <c r="I44">
        <v>21</v>
      </c>
      <c r="J44">
        <v>20160</v>
      </c>
      <c r="K44">
        <v>0</v>
      </c>
      <c r="L44">
        <v>0</v>
      </c>
      <c r="M44">
        <v>269.999992</v>
      </c>
      <c r="N44">
        <v>0.096</v>
      </c>
      <c r="O44">
        <v>0.096</v>
      </c>
      <c r="P44" s="75"/>
      <c r="Q44" s="55"/>
      <c r="R44" s="99">
        <f t="shared" si="1"/>
        <v>2.3333333333333335</v>
      </c>
      <c r="S44" s="101">
        <v>0.05</v>
      </c>
      <c r="T44" s="101"/>
      <c r="U44" s="101"/>
      <c r="V44" s="55"/>
      <c r="W44" s="55"/>
      <c r="X44" s="55"/>
      <c r="Y44" s="55"/>
      <c r="Z44" s="76"/>
    </row>
    <row r="45" spans="1:26" ht="12.75">
      <c r="A45">
        <v>23</v>
      </c>
      <c r="B45">
        <v>0</v>
      </c>
      <c r="C45"/>
      <c r="D45">
        <v>7</v>
      </c>
      <c r="E45">
        <v>900</v>
      </c>
      <c r="F45">
        <v>900</v>
      </c>
      <c r="G45">
        <v>864000</v>
      </c>
      <c r="H45">
        <v>0.051537</v>
      </c>
      <c r="I45">
        <v>20</v>
      </c>
      <c r="J45">
        <v>19200</v>
      </c>
      <c r="K45">
        <v>0</v>
      </c>
      <c r="L45">
        <v>0</v>
      </c>
      <c r="M45">
        <v>265.125514</v>
      </c>
      <c r="N45">
        <v>0.096</v>
      </c>
      <c r="O45">
        <v>0.096</v>
      </c>
      <c r="P45" s="75"/>
      <c r="Q45" s="55"/>
      <c r="R45" s="99">
        <f t="shared" si="1"/>
        <v>2.2222222222222223</v>
      </c>
      <c r="S45" s="101">
        <v>0.05</v>
      </c>
      <c r="T45" s="101"/>
      <c r="U45" s="101"/>
      <c r="V45" s="55"/>
      <c r="W45" s="55"/>
      <c r="X45" s="55"/>
      <c r="Y45" s="55"/>
      <c r="Z45" s="76"/>
    </row>
    <row r="46" spans="1:26" ht="12.75">
      <c r="A46">
        <v>24</v>
      </c>
      <c r="B46">
        <v>0</v>
      </c>
      <c r="C46"/>
      <c r="D46">
        <v>7</v>
      </c>
      <c r="E46">
        <v>900</v>
      </c>
      <c r="F46">
        <v>900</v>
      </c>
      <c r="G46">
        <v>864000</v>
      </c>
      <c r="H46">
        <v>0.05184</v>
      </c>
      <c r="I46">
        <v>17</v>
      </c>
      <c r="J46">
        <v>16320</v>
      </c>
      <c r="K46">
        <v>0</v>
      </c>
      <c r="L46">
        <v>0</v>
      </c>
      <c r="M46">
        <v>265.144258</v>
      </c>
      <c r="N46">
        <v>0.096</v>
      </c>
      <c r="O46">
        <v>0.096</v>
      </c>
      <c r="P46" s="75"/>
      <c r="Q46" s="55"/>
      <c r="R46" s="99">
        <f t="shared" si="1"/>
        <v>1.8888888888888888</v>
      </c>
      <c r="S46" s="101">
        <v>0.05</v>
      </c>
      <c r="T46" s="101"/>
      <c r="U46" s="101"/>
      <c r="V46" s="55"/>
      <c r="W46" s="55"/>
      <c r="X46" s="55"/>
      <c r="Y46" s="55"/>
      <c r="Z46" s="76"/>
    </row>
    <row r="47" spans="1:26" ht="12.75">
      <c r="A47">
        <v>25</v>
      </c>
      <c r="B47">
        <v>0</v>
      </c>
      <c r="C47"/>
      <c r="D47">
        <v>7</v>
      </c>
      <c r="E47">
        <v>900</v>
      </c>
      <c r="F47">
        <v>900</v>
      </c>
      <c r="G47">
        <v>864000</v>
      </c>
      <c r="H47">
        <v>0.043979</v>
      </c>
      <c r="I47">
        <v>24</v>
      </c>
      <c r="J47">
        <v>23040</v>
      </c>
      <c r="K47">
        <v>0</v>
      </c>
      <c r="L47">
        <v>0</v>
      </c>
      <c r="M47">
        <v>264.934012</v>
      </c>
      <c r="N47">
        <v>0.096</v>
      </c>
      <c r="O47">
        <v>0.096</v>
      </c>
      <c r="P47" s="75"/>
      <c r="Q47" s="55"/>
      <c r="R47" s="99">
        <f t="shared" si="1"/>
        <v>2.6666666666666665</v>
      </c>
      <c r="S47" s="101">
        <v>0.05</v>
      </c>
      <c r="T47" s="101"/>
      <c r="U47" s="101"/>
      <c r="V47" s="55"/>
      <c r="W47" s="55"/>
      <c r="X47" s="55"/>
      <c r="Y47" s="55"/>
      <c r="Z47" s="76"/>
    </row>
    <row r="48" spans="1:26" ht="12.75">
      <c r="A48">
        <v>26</v>
      </c>
      <c r="B48">
        <v>0</v>
      </c>
      <c r="C48"/>
      <c r="D48">
        <v>7</v>
      </c>
      <c r="E48">
        <v>900</v>
      </c>
      <c r="F48">
        <v>900</v>
      </c>
      <c r="G48">
        <v>864000</v>
      </c>
      <c r="H48">
        <v>0.041684</v>
      </c>
      <c r="I48">
        <v>16</v>
      </c>
      <c r="J48">
        <v>15360</v>
      </c>
      <c r="K48">
        <v>0</v>
      </c>
      <c r="L48">
        <v>0</v>
      </c>
      <c r="M48">
        <v>269.533116</v>
      </c>
      <c r="N48">
        <v>0.096</v>
      </c>
      <c r="O48">
        <v>0.096</v>
      </c>
      <c r="P48" s="75"/>
      <c r="Q48" s="55"/>
      <c r="R48" s="99">
        <f t="shared" si="1"/>
        <v>1.7777777777777777</v>
      </c>
      <c r="S48" s="101">
        <v>0.05</v>
      </c>
      <c r="T48" s="101"/>
      <c r="U48" s="101"/>
      <c r="V48" s="55"/>
      <c r="W48" s="55"/>
      <c r="X48" s="55"/>
      <c r="Y48" s="55"/>
      <c r="Z48" s="76"/>
    </row>
    <row r="49" spans="1:26" ht="12.75">
      <c r="A49">
        <v>27</v>
      </c>
      <c r="B49">
        <v>0</v>
      </c>
      <c r="C49"/>
      <c r="D49">
        <v>7</v>
      </c>
      <c r="E49">
        <v>900</v>
      </c>
      <c r="F49">
        <v>900</v>
      </c>
      <c r="G49">
        <v>864000</v>
      </c>
      <c r="H49">
        <v>0.040565</v>
      </c>
      <c r="I49">
        <v>21</v>
      </c>
      <c r="J49">
        <v>20160</v>
      </c>
      <c r="K49">
        <v>0</v>
      </c>
      <c r="L49">
        <v>0</v>
      </c>
      <c r="M49">
        <v>266.341651</v>
      </c>
      <c r="N49">
        <v>0.096</v>
      </c>
      <c r="O49">
        <v>0.096</v>
      </c>
      <c r="P49" s="75"/>
      <c r="Q49" s="55"/>
      <c r="R49" s="99">
        <f t="shared" si="1"/>
        <v>2.3333333333333335</v>
      </c>
      <c r="S49" s="101">
        <v>0.05</v>
      </c>
      <c r="T49" s="101"/>
      <c r="U49" s="101"/>
      <c r="V49" s="55"/>
      <c r="W49" s="55"/>
      <c r="X49" s="55"/>
      <c r="Y49" s="55"/>
      <c r="Z49" s="76"/>
    </row>
    <row r="50" spans="1:26" ht="12.75">
      <c r="A50">
        <v>28</v>
      </c>
      <c r="B50">
        <v>0</v>
      </c>
      <c r="C50"/>
      <c r="D50">
        <v>7</v>
      </c>
      <c r="E50">
        <v>899</v>
      </c>
      <c r="F50">
        <v>899</v>
      </c>
      <c r="G50">
        <v>863040</v>
      </c>
      <c r="H50">
        <v>0.045555</v>
      </c>
      <c r="I50">
        <v>20</v>
      </c>
      <c r="J50">
        <v>19200</v>
      </c>
      <c r="K50">
        <v>0</v>
      </c>
      <c r="L50">
        <v>0</v>
      </c>
      <c r="M50">
        <v>266.813466</v>
      </c>
      <c r="N50">
        <v>0.096</v>
      </c>
      <c r="O50">
        <v>0.095893</v>
      </c>
      <c r="P50" s="75"/>
      <c r="Q50" s="55"/>
      <c r="R50" s="99">
        <f t="shared" si="1"/>
        <v>2.2246941045606228</v>
      </c>
      <c r="S50" s="101">
        <v>0.05</v>
      </c>
      <c r="T50" s="101"/>
      <c r="U50" s="101"/>
      <c r="V50" s="55"/>
      <c r="W50" s="55"/>
      <c r="X50" s="55"/>
      <c r="Y50" s="55"/>
      <c r="Z50" s="76"/>
    </row>
    <row r="51" spans="1:26" ht="12.75">
      <c r="A51">
        <v>29</v>
      </c>
      <c r="B51">
        <v>0</v>
      </c>
      <c r="C51"/>
      <c r="D51">
        <v>7</v>
      </c>
      <c r="E51">
        <v>900</v>
      </c>
      <c r="F51">
        <v>900</v>
      </c>
      <c r="G51">
        <v>864000</v>
      </c>
      <c r="H51">
        <v>0.054383</v>
      </c>
      <c r="I51">
        <v>28</v>
      </c>
      <c r="J51">
        <v>26880</v>
      </c>
      <c r="K51">
        <v>0</v>
      </c>
      <c r="L51">
        <v>0</v>
      </c>
      <c r="M51">
        <v>258.558382</v>
      </c>
      <c r="N51">
        <v>0.096</v>
      </c>
      <c r="O51">
        <v>0.096</v>
      </c>
      <c r="P51" s="75"/>
      <c r="Q51" s="55"/>
      <c r="R51" s="99">
        <f t="shared" si="1"/>
        <v>3.111111111111111</v>
      </c>
      <c r="S51" s="101">
        <v>0.05</v>
      </c>
      <c r="T51" s="101"/>
      <c r="U51" s="101"/>
      <c r="V51" s="55"/>
      <c r="W51" s="55"/>
      <c r="X51" s="55"/>
      <c r="Y51" s="55"/>
      <c r="Z51" s="76"/>
    </row>
    <row r="52" spans="1:26" ht="12.75">
      <c r="A52">
        <v>30</v>
      </c>
      <c r="B52">
        <v>0</v>
      </c>
      <c r="C52"/>
      <c r="D52">
        <v>7</v>
      </c>
      <c r="E52">
        <v>900</v>
      </c>
      <c r="F52">
        <v>900</v>
      </c>
      <c r="G52">
        <v>864000</v>
      </c>
      <c r="H52">
        <v>0.04322</v>
      </c>
      <c r="I52">
        <v>18</v>
      </c>
      <c r="J52">
        <v>17280</v>
      </c>
      <c r="K52">
        <v>0</v>
      </c>
      <c r="L52">
        <v>0</v>
      </c>
      <c r="M52">
        <v>269.098586</v>
      </c>
      <c r="N52">
        <v>0.096</v>
      </c>
      <c r="O52">
        <v>0.096</v>
      </c>
      <c r="P52" s="75"/>
      <c r="Q52" s="55"/>
      <c r="R52" s="99">
        <f t="shared" si="1"/>
        <v>2</v>
      </c>
      <c r="S52" s="101">
        <v>0.05</v>
      </c>
      <c r="T52" s="101"/>
      <c r="U52" s="101"/>
      <c r="V52" s="55"/>
      <c r="W52" s="55"/>
      <c r="X52" s="55"/>
      <c r="Y52" s="55"/>
      <c r="Z52" s="76"/>
    </row>
    <row r="53" spans="1:26" ht="12.75">
      <c r="A53">
        <v>31</v>
      </c>
      <c r="B53">
        <v>0</v>
      </c>
      <c r="C53"/>
      <c r="D53">
        <v>7</v>
      </c>
      <c r="E53">
        <v>900</v>
      </c>
      <c r="F53">
        <v>900</v>
      </c>
      <c r="G53">
        <v>864000</v>
      </c>
      <c r="H53">
        <v>0.052455</v>
      </c>
      <c r="I53">
        <v>22</v>
      </c>
      <c r="J53">
        <v>21120</v>
      </c>
      <c r="K53">
        <v>0</v>
      </c>
      <c r="L53">
        <v>0</v>
      </c>
      <c r="M53">
        <v>245.020902</v>
      </c>
      <c r="N53">
        <v>0.096</v>
      </c>
      <c r="O53">
        <v>0.096</v>
      </c>
      <c r="P53" s="75"/>
      <c r="Q53" s="55"/>
      <c r="R53" s="99">
        <f t="shared" si="1"/>
        <v>2.4444444444444446</v>
      </c>
      <c r="S53" s="101">
        <v>0.05</v>
      </c>
      <c r="T53" s="101"/>
      <c r="U53" s="101"/>
      <c r="V53" s="120"/>
      <c r="W53" s="55"/>
      <c r="X53" s="55"/>
      <c r="Y53" s="55"/>
      <c r="Z53" s="76"/>
    </row>
    <row r="54" spans="1:26" ht="12.75">
      <c r="A54">
        <v>32</v>
      </c>
      <c r="B54">
        <v>0</v>
      </c>
      <c r="C54"/>
      <c r="D54">
        <v>7</v>
      </c>
      <c r="E54">
        <v>900</v>
      </c>
      <c r="F54">
        <v>900</v>
      </c>
      <c r="G54">
        <v>864000</v>
      </c>
      <c r="H54">
        <v>0.044868</v>
      </c>
      <c r="I54">
        <v>23</v>
      </c>
      <c r="J54">
        <v>22080</v>
      </c>
      <c r="K54">
        <v>0</v>
      </c>
      <c r="L54">
        <v>0</v>
      </c>
      <c r="M54">
        <v>267.537362</v>
      </c>
      <c r="N54">
        <v>0.096</v>
      </c>
      <c r="O54">
        <v>0.096</v>
      </c>
      <c r="P54" s="75"/>
      <c r="Q54" s="55"/>
      <c r="R54" s="99">
        <f t="shared" si="1"/>
        <v>2.5555555555555554</v>
      </c>
      <c r="S54" s="101">
        <v>0.05</v>
      </c>
      <c r="T54" s="101"/>
      <c r="U54" s="101"/>
      <c r="V54" s="55"/>
      <c r="W54" s="55"/>
      <c r="X54" s="55"/>
      <c r="Y54" s="55"/>
      <c r="Z54" s="76"/>
    </row>
    <row r="55" spans="1:26" ht="12.75">
      <c r="A55">
        <v>33</v>
      </c>
      <c r="B55">
        <v>0</v>
      </c>
      <c r="C55"/>
      <c r="D55">
        <v>7</v>
      </c>
      <c r="E55">
        <v>900</v>
      </c>
      <c r="F55">
        <v>900</v>
      </c>
      <c r="G55">
        <v>864000</v>
      </c>
      <c r="H55">
        <v>0.043223</v>
      </c>
      <c r="I55">
        <v>25</v>
      </c>
      <c r="J55">
        <v>24000</v>
      </c>
      <c r="K55">
        <v>0</v>
      </c>
      <c r="L55">
        <v>0</v>
      </c>
      <c r="M55">
        <v>269.999998</v>
      </c>
      <c r="N55">
        <v>0.096</v>
      </c>
      <c r="O55">
        <v>0.096</v>
      </c>
      <c r="P55" s="75"/>
      <c r="Q55" s="55"/>
      <c r="R55" s="99">
        <f t="shared" si="1"/>
        <v>2.7777777777777777</v>
      </c>
      <c r="S55" s="101">
        <v>0.05</v>
      </c>
      <c r="T55" s="101"/>
      <c r="U55" s="101"/>
      <c r="V55" s="55"/>
      <c r="W55" s="55"/>
      <c r="X55" s="55"/>
      <c r="Y55" s="55"/>
      <c r="Z55" s="76"/>
    </row>
    <row r="56" spans="1:26" ht="12.75">
      <c r="A56">
        <v>34</v>
      </c>
      <c r="B56">
        <v>0</v>
      </c>
      <c r="C56"/>
      <c r="D56">
        <v>7</v>
      </c>
      <c r="E56">
        <v>900</v>
      </c>
      <c r="F56">
        <v>900</v>
      </c>
      <c r="G56">
        <v>864000</v>
      </c>
      <c r="H56">
        <v>0.058322</v>
      </c>
      <c r="I56">
        <v>19</v>
      </c>
      <c r="J56">
        <v>18240</v>
      </c>
      <c r="K56">
        <v>0</v>
      </c>
      <c r="L56">
        <v>0</v>
      </c>
      <c r="M56">
        <v>226.358725</v>
      </c>
      <c r="N56">
        <v>0.096</v>
      </c>
      <c r="O56">
        <v>0.096</v>
      </c>
      <c r="P56" s="75"/>
      <c r="Q56" s="55"/>
      <c r="R56" s="99">
        <f t="shared" si="1"/>
        <v>2.111111111111111</v>
      </c>
      <c r="S56" s="101">
        <v>0.05</v>
      </c>
      <c r="T56" s="101"/>
      <c r="U56" s="101"/>
      <c r="V56" s="55"/>
      <c r="W56" s="55"/>
      <c r="X56" s="55"/>
      <c r="Y56" s="55"/>
      <c r="Z56" s="76"/>
    </row>
    <row r="57" spans="1:26" ht="12.75">
      <c r="A57">
        <v>0</v>
      </c>
      <c r="B57">
        <v>20</v>
      </c>
      <c r="C57"/>
      <c r="D57">
        <v>7</v>
      </c>
      <c r="E57">
        <v>900</v>
      </c>
      <c r="F57">
        <v>900</v>
      </c>
      <c r="G57">
        <v>864000</v>
      </c>
      <c r="H57">
        <v>0.04201</v>
      </c>
      <c r="I57">
        <v>24</v>
      </c>
      <c r="J57">
        <v>23040</v>
      </c>
      <c r="K57">
        <v>0</v>
      </c>
      <c r="L57">
        <v>0</v>
      </c>
      <c r="M57">
        <v>242.00272</v>
      </c>
      <c r="N57">
        <v>0.096</v>
      </c>
      <c r="O57">
        <v>0.096</v>
      </c>
      <c r="P57" s="75"/>
      <c r="Q57" s="55"/>
      <c r="R57" s="99">
        <f t="shared" si="1"/>
        <v>2.6666666666666665</v>
      </c>
      <c r="S57" s="101">
        <v>0.05</v>
      </c>
      <c r="T57" s="101"/>
      <c r="U57" s="101"/>
      <c r="V57" s="55"/>
      <c r="W57" s="55"/>
      <c r="X57" s="55"/>
      <c r="Y57" s="55"/>
      <c r="Z57" s="76"/>
    </row>
    <row r="58" spans="1:26" ht="12.75">
      <c r="A58">
        <v>0</v>
      </c>
      <c r="B58">
        <v>21</v>
      </c>
      <c r="C58"/>
      <c r="D58">
        <v>7</v>
      </c>
      <c r="E58">
        <v>900</v>
      </c>
      <c r="F58">
        <v>900</v>
      </c>
      <c r="G58">
        <v>864000</v>
      </c>
      <c r="H58">
        <v>0.04406</v>
      </c>
      <c r="I58">
        <v>20</v>
      </c>
      <c r="J58">
        <v>19200</v>
      </c>
      <c r="K58">
        <v>0</v>
      </c>
      <c r="L58">
        <v>0</v>
      </c>
      <c r="M58">
        <v>265.16298</v>
      </c>
      <c r="N58">
        <v>0.096</v>
      </c>
      <c r="O58">
        <v>0.096</v>
      </c>
      <c r="P58" s="75"/>
      <c r="Q58" s="55"/>
      <c r="R58" s="99">
        <f t="shared" si="1"/>
        <v>2.2222222222222223</v>
      </c>
      <c r="S58" s="101">
        <v>0.05</v>
      </c>
      <c r="T58" s="101"/>
      <c r="U58" s="101"/>
      <c r="V58" s="55"/>
      <c r="W58" s="55"/>
      <c r="X58" s="55"/>
      <c r="Y58" s="55"/>
      <c r="Z58" s="76"/>
    </row>
    <row r="59" spans="1:26" ht="12.75">
      <c r="A59">
        <v>0</v>
      </c>
      <c r="B59">
        <v>19</v>
      </c>
      <c r="C59"/>
      <c r="D59">
        <v>5</v>
      </c>
      <c r="E59">
        <v>1872</v>
      </c>
      <c r="F59">
        <v>3744</v>
      </c>
      <c r="G59">
        <v>44928000</v>
      </c>
      <c r="H59">
        <v>0.111871</v>
      </c>
      <c r="I59">
        <v>0</v>
      </c>
      <c r="J59">
        <v>0</v>
      </c>
      <c r="K59">
        <v>0</v>
      </c>
      <c r="L59">
        <v>0</v>
      </c>
      <c r="M59">
        <v>259.292697</v>
      </c>
      <c r="N59">
        <v>5</v>
      </c>
      <c r="O59">
        <v>4.992</v>
      </c>
      <c r="P59" s="75"/>
      <c r="Q59" s="55"/>
      <c r="R59" s="99">
        <f t="shared" si="1"/>
        <v>0</v>
      </c>
      <c r="S59" s="91">
        <v>0.0001</v>
      </c>
      <c r="T59" s="91"/>
      <c r="U59" s="91"/>
      <c r="V59" s="55"/>
      <c r="W59" s="55"/>
      <c r="X59" s="55"/>
      <c r="Y59" s="55"/>
      <c r="Z59" s="76"/>
    </row>
    <row r="60" spans="1:26" ht="12.75">
      <c r="A60">
        <v>0</v>
      </c>
      <c r="B60">
        <v>22</v>
      </c>
      <c r="C60"/>
      <c r="D60">
        <v>7</v>
      </c>
      <c r="E60">
        <v>900</v>
      </c>
      <c r="F60">
        <v>900</v>
      </c>
      <c r="G60">
        <v>864000</v>
      </c>
      <c r="H60">
        <v>0.044335</v>
      </c>
      <c r="I60">
        <v>19</v>
      </c>
      <c r="J60">
        <v>18240</v>
      </c>
      <c r="K60">
        <v>0</v>
      </c>
      <c r="L60">
        <v>0</v>
      </c>
      <c r="M60">
        <v>269.999982</v>
      </c>
      <c r="N60">
        <v>0.096</v>
      </c>
      <c r="O60">
        <v>0.096</v>
      </c>
      <c r="P60" s="75"/>
      <c r="Q60" s="55"/>
      <c r="R60" s="99">
        <f t="shared" si="1"/>
        <v>2.111111111111111</v>
      </c>
      <c r="S60" s="101">
        <v>0.05</v>
      </c>
      <c r="T60" s="101"/>
      <c r="U60" s="101"/>
      <c r="V60" s="55"/>
      <c r="W60" s="55"/>
      <c r="X60" s="55"/>
      <c r="Y60" s="55"/>
      <c r="Z60" s="76"/>
    </row>
    <row r="61" spans="1:26" ht="13.5" thickBot="1">
      <c r="A61">
        <v>0</v>
      </c>
      <c r="B61">
        <v>23</v>
      </c>
      <c r="C61"/>
      <c r="D61">
        <v>7</v>
      </c>
      <c r="E61">
        <v>900</v>
      </c>
      <c r="F61">
        <v>900</v>
      </c>
      <c r="G61">
        <v>864000</v>
      </c>
      <c r="H61">
        <v>0.051432</v>
      </c>
      <c r="I61">
        <v>19</v>
      </c>
      <c r="J61">
        <v>18240</v>
      </c>
      <c r="K61">
        <v>0</v>
      </c>
      <c r="L61">
        <v>0</v>
      </c>
      <c r="M61">
        <v>264.902843</v>
      </c>
      <c r="N61">
        <v>0.096</v>
      </c>
      <c r="O61">
        <v>0.096</v>
      </c>
      <c r="P61" s="77"/>
      <c r="Q61" s="59"/>
      <c r="R61" s="99">
        <f t="shared" si="1"/>
        <v>2.111111111111111</v>
      </c>
      <c r="S61" s="103">
        <v>0.05</v>
      </c>
      <c r="T61" s="103"/>
      <c r="U61" s="103"/>
      <c r="V61" s="59"/>
      <c r="W61" s="59"/>
      <c r="X61" s="59"/>
      <c r="Y61" s="59"/>
      <c r="Z61" s="78"/>
    </row>
    <row r="62" ht="13.5" thickBot="1"/>
    <row r="63" spans="1:19" ht="13.5" thickBot="1">
      <c r="A63" s="513" t="s">
        <v>135</v>
      </c>
      <c r="B63" s="514"/>
      <c r="C63" s="514"/>
      <c r="D63" s="514"/>
      <c r="E63" s="515"/>
      <c r="S63" s="48"/>
    </row>
    <row r="64" spans="1:19" ht="12.75">
      <c r="A64" s="46"/>
      <c r="B64" s="64" t="s">
        <v>136</v>
      </c>
      <c r="C64" s="64" t="s">
        <v>137</v>
      </c>
      <c r="D64" s="64" t="s">
        <v>138</v>
      </c>
      <c r="E64" s="65" t="s">
        <v>139</v>
      </c>
      <c r="S64" s="48"/>
    </row>
    <row r="65" spans="1:5" ht="12.75">
      <c r="A65" s="79" t="s">
        <v>140</v>
      </c>
      <c r="B65" s="55">
        <v>0.004</v>
      </c>
      <c r="C65" s="55">
        <v>0.005</v>
      </c>
      <c r="D65" s="55">
        <v>0.005</v>
      </c>
      <c r="E65" s="76">
        <v>0.002</v>
      </c>
    </row>
    <row r="66" spans="1:5" ht="12.75">
      <c r="A66" s="79" t="s">
        <v>141</v>
      </c>
      <c r="B66" s="55">
        <v>7</v>
      </c>
      <c r="C66" s="55">
        <v>7</v>
      </c>
      <c r="D66" s="55">
        <v>7</v>
      </c>
      <c r="E66" s="76">
        <v>7</v>
      </c>
    </row>
    <row r="67" spans="1:5" ht="12.75">
      <c r="A67" s="79" t="s">
        <v>142</v>
      </c>
      <c r="B67" s="55">
        <v>15</v>
      </c>
      <c r="C67" s="55">
        <v>15</v>
      </c>
      <c r="D67" s="55">
        <v>15</v>
      </c>
      <c r="E67" s="76">
        <v>15</v>
      </c>
    </row>
    <row r="68" spans="1:5" ht="12.75">
      <c r="A68" s="79" t="s">
        <v>143</v>
      </c>
      <c r="B68" s="55">
        <v>7</v>
      </c>
      <c r="C68" s="55">
        <v>4</v>
      </c>
      <c r="D68" s="55">
        <v>3</v>
      </c>
      <c r="E68" s="76">
        <v>2</v>
      </c>
    </row>
    <row r="69" spans="1:5" ht="13.5" thickBot="1">
      <c r="A69" s="80" t="s">
        <v>144</v>
      </c>
      <c r="B69" s="507" t="s">
        <v>145</v>
      </c>
      <c r="C69" s="507"/>
      <c r="D69" s="507"/>
      <c r="E69" s="508"/>
    </row>
    <row r="70" spans="1:5" ht="13.5" thickBot="1">
      <c r="A70" s="81" t="s">
        <v>146</v>
      </c>
      <c r="B70" s="507" t="s">
        <v>147</v>
      </c>
      <c r="C70" s="507"/>
      <c r="D70" s="507"/>
      <c r="E70" s="508"/>
    </row>
    <row r="71" spans="1:5" ht="13.5" thickBot="1">
      <c r="A71" s="82"/>
      <c r="B71" s="62"/>
      <c r="C71" s="62"/>
      <c r="D71" s="62"/>
      <c r="E71" s="62"/>
    </row>
    <row r="72" spans="1:17" ht="13.5" thickBot="1">
      <c r="A72" s="518" t="s">
        <v>149</v>
      </c>
      <c r="B72" s="519"/>
      <c r="C72" s="519"/>
      <c r="D72" s="519"/>
      <c r="E72" s="519"/>
      <c r="F72" s="519"/>
      <c r="G72" s="520"/>
      <c r="I72" s="501" t="s">
        <v>148</v>
      </c>
      <c r="J72" s="523"/>
      <c r="K72" s="523"/>
      <c r="L72" s="523"/>
      <c r="M72" s="523"/>
      <c r="N72" s="523"/>
      <c r="O72" s="523"/>
      <c r="P72" s="523"/>
      <c r="Q72" s="524"/>
    </row>
    <row r="73" spans="1:17" ht="12.75">
      <c r="A73" s="455" t="s">
        <v>150</v>
      </c>
      <c r="B73" s="512"/>
      <c r="C73" s="510" t="s">
        <v>151</v>
      </c>
      <c r="D73" s="510"/>
      <c r="E73" s="510"/>
      <c r="F73" s="510"/>
      <c r="G73" s="511"/>
      <c r="I73" s="501" t="s">
        <v>303</v>
      </c>
      <c r="J73" s="502"/>
      <c r="K73" s="313" t="s">
        <v>304</v>
      </c>
      <c r="L73" s="313" t="s">
        <v>305</v>
      </c>
      <c r="M73" s="313" t="s">
        <v>306</v>
      </c>
      <c r="N73" s="313" t="s">
        <v>307</v>
      </c>
      <c r="O73" s="314" t="s">
        <v>309</v>
      </c>
      <c r="P73" s="319" t="s">
        <v>310</v>
      </c>
      <c r="Q73" s="320" t="s">
        <v>311</v>
      </c>
    </row>
    <row r="74" spans="1:17" ht="12.75" customHeight="1" thickBot="1">
      <c r="A74" s="457" t="s">
        <v>155</v>
      </c>
      <c r="B74" s="509"/>
      <c r="C74" s="424" t="s">
        <v>156</v>
      </c>
      <c r="D74" s="424"/>
      <c r="E74" s="424"/>
      <c r="F74" s="424"/>
      <c r="G74" s="425"/>
      <c r="I74" s="503"/>
      <c r="J74" s="504"/>
      <c r="K74" s="311" t="s">
        <v>293</v>
      </c>
      <c r="L74" s="312">
        <v>0.15</v>
      </c>
      <c r="M74" s="312">
        <v>0.15</v>
      </c>
      <c r="N74" s="312">
        <v>0.01</v>
      </c>
      <c r="O74" s="132">
        <v>0.01</v>
      </c>
      <c r="P74" s="317">
        <v>32</v>
      </c>
      <c r="Q74" s="318">
        <v>10</v>
      </c>
    </row>
    <row r="75" spans="1:17" ht="12.75">
      <c r="A75" s="457" t="s">
        <v>158</v>
      </c>
      <c r="B75" s="509"/>
      <c r="C75" s="424" t="s">
        <v>159</v>
      </c>
      <c r="D75" s="424"/>
      <c r="E75" s="424"/>
      <c r="F75" s="424"/>
      <c r="G75" s="425"/>
      <c r="I75" s="501" t="s">
        <v>178</v>
      </c>
      <c r="J75" s="502"/>
      <c r="K75" s="313" t="s">
        <v>304</v>
      </c>
      <c r="L75" s="313" t="s">
        <v>305</v>
      </c>
      <c r="M75" s="313" t="s">
        <v>306</v>
      </c>
      <c r="N75" s="313" t="s">
        <v>307</v>
      </c>
      <c r="O75" s="314" t="s">
        <v>308</v>
      </c>
      <c r="P75" s="86"/>
      <c r="Q75" s="134"/>
    </row>
    <row r="76" spans="1:17" ht="13.5" thickBot="1">
      <c r="A76" s="457" t="s">
        <v>162</v>
      </c>
      <c r="B76" s="509"/>
      <c r="C76" s="424">
        <v>40</v>
      </c>
      <c r="D76" s="424"/>
      <c r="E76" s="424"/>
      <c r="F76" s="424"/>
      <c r="G76" s="425"/>
      <c r="I76" s="503"/>
      <c r="J76" s="504"/>
      <c r="K76" s="311" t="s">
        <v>293</v>
      </c>
      <c r="L76" s="312">
        <v>0.05</v>
      </c>
      <c r="M76" s="312">
        <v>0.05</v>
      </c>
      <c r="N76" s="312">
        <v>0.01</v>
      </c>
      <c r="O76" s="132">
        <v>0</v>
      </c>
      <c r="P76" s="315"/>
      <c r="Q76" s="316"/>
    </row>
    <row r="77" spans="1:7" ht="12.75">
      <c r="A77" s="448" t="s">
        <v>164</v>
      </c>
      <c r="B77" s="424"/>
      <c r="C77" s="424" t="s">
        <v>165</v>
      </c>
      <c r="D77" s="424"/>
      <c r="E77" s="424"/>
      <c r="F77" s="424"/>
      <c r="G77" s="425"/>
    </row>
    <row r="78" spans="1:7" ht="12.75">
      <c r="A78" s="448" t="s">
        <v>167</v>
      </c>
      <c r="B78" s="424"/>
      <c r="C78" s="424" t="s">
        <v>168</v>
      </c>
      <c r="D78" s="424"/>
      <c r="E78" s="424"/>
      <c r="F78" s="424"/>
      <c r="G78" s="425"/>
    </row>
    <row r="79" spans="1:7" ht="12.75">
      <c r="A79" s="448" t="s">
        <v>170</v>
      </c>
      <c r="B79" s="424"/>
      <c r="C79" s="424" t="s">
        <v>188</v>
      </c>
      <c r="D79" s="424"/>
      <c r="E79" s="424"/>
      <c r="F79" s="424"/>
      <c r="G79" s="425"/>
    </row>
    <row r="80" spans="1:7" ht="12.75">
      <c r="A80" s="457" t="s">
        <v>173</v>
      </c>
      <c r="B80" s="509"/>
      <c r="C80" s="424">
        <v>108</v>
      </c>
      <c r="D80" s="424"/>
      <c r="E80" s="424"/>
      <c r="F80" s="424"/>
      <c r="G80" s="425"/>
    </row>
    <row r="81" spans="1:7" ht="13.5" thickBot="1">
      <c r="A81" s="505" t="s">
        <v>176</v>
      </c>
      <c r="B81" s="506"/>
      <c r="C81" s="507" t="s">
        <v>189</v>
      </c>
      <c r="D81" s="507"/>
      <c r="E81" s="507"/>
      <c r="F81" s="507"/>
      <c r="G81" s="508"/>
    </row>
    <row r="94" ht="12.75">
      <c r="A94" s="86"/>
    </row>
    <row r="95" spans="1:3" ht="12.75">
      <c r="A95" s="86"/>
      <c r="B95" s="86"/>
      <c r="C95" s="86"/>
    </row>
  </sheetData>
  <mergeCells count="43">
    <mergeCell ref="A81:B81"/>
    <mergeCell ref="C81:G81"/>
    <mergeCell ref="A79:B79"/>
    <mergeCell ref="C79:G79"/>
    <mergeCell ref="A80:B80"/>
    <mergeCell ref="C80:G80"/>
    <mergeCell ref="A77:B77"/>
    <mergeCell ref="C77:G77"/>
    <mergeCell ref="A78:B78"/>
    <mergeCell ref="C78:G78"/>
    <mergeCell ref="A75:B75"/>
    <mergeCell ref="C75:G75"/>
    <mergeCell ref="A76:B76"/>
    <mergeCell ref="C76:G76"/>
    <mergeCell ref="A1:A2"/>
    <mergeCell ref="B1:B2"/>
    <mergeCell ref="C1:C2"/>
    <mergeCell ref="D1:D2"/>
    <mergeCell ref="L1:L2"/>
    <mergeCell ref="E1:E2"/>
    <mergeCell ref="F1:F2"/>
    <mergeCell ref="G1:G2"/>
    <mergeCell ref="H1:H2"/>
    <mergeCell ref="R1:S1"/>
    <mergeCell ref="V1:X1"/>
    <mergeCell ref="A63:E63"/>
    <mergeCell ref="M1:M2"/>
    <mergeCell ref="N1:N2"/>
    <mergeCell ref="O1:O2"/>
    <mergeCell ref="P1:Q1"/>
    <mergeCell ref="I1:I2"/>
    <mergeCell ref="J1:J2"/>
    <mergeCell ref="K1:K2"/>
    <mergeCell ref="I72:Q72"/>
    <mergeCell ref="I73:J74"/>
    <mergeCell ref="I75:J76"/>
    <mergeCell ref="B69:E69"/>
    <mergeCell ref="B70:E70"/>
    <mergeCell ref="A72:G72"/>
    <mergeCell ref="A73:B73"/>
    <mergeCell ref="C73:G73"/>
    <mergeCell ref="A74:B74"/>
    <mergeCell ref="C74:G7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40"/>
  </sheetPr>
  <dimension ref="A1:Z97"/>
  <sheetViews>
    <sheetView workbookViewId="0" topLeftCell="F10">
      <selection activeCell="Y4" sqref="Y4"/>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521" t="s">
        <v>111</v>
      </c>
      <c r="B1" s="516" t="s">
        <v>112</v>
      </c>
      <c r="C1" s="516" t="s">
        <v>113</v>
      </c>
      <c r="D1" s="516" t="s">
        <v>114</v>
      </c>
      <c r="E1" s="516" t="s">
        <v>115</v>
      </c>
      <c r="F1" s="516" t="s">
        <v>116</v>
      </c>
      <c r="G1" s="516" t="s">
        <v>117</v>
      </c>
      <c r="H1" s="516" t="s">
        <v>118</v>
      </c>
      <c r="I1" s="516" t="s">
        <v>119</v>
      </c>
      <c r="J1" s="516" t="s">
        <v>120</v>
      </c>
      <c r="K1" s="516" t="s">
        <v>121</v>
      </c>
      <c r="L1" s="516" t="s">
        <v>122</v>
      </c>
      <c r="M1" s="516" t="s">
        <v>109</v>
      </c>
      <c r="N1" s="516" t="s">
        <v>123</v>
      </c>
      <c r="O1" s="556" t="s">
        <v>124</v>
      </c>
      <c r="P1" s="477" t="s">
        <v>98</v>
      </c>
      <c r="Q1" s="479"/>
      <c r="R1" s="431" t="s">
        <v>99</v>
      </c>
      <c r="S1" s="433"/>
      <c r="T1" s="63"/>
      <c r="U1" s="63"/>
      <c r="V1" s="479" t="s">
        <v>100</v>
      </c>
      <c r="W1" s="479"/>
      <c r="X1" s="479"/>
      <c r="Y1" s="64" t="s">
        <v>101</v>
      </c>
      <c r="Z1" s="65"/>
    </row>
    <row r="2" spans="1:26" ht="39" thickBot="1">
      <c r="A2" s="522"/>
      <c r="B2" s="517"/>
      <c r="C2" s="517"/>
      <c r="D2" s="517"/>
      <c r="E2" s="517"/>
      <c r="F2" s="517"/>
      <c r="G2" s="517"/>
      <c r="H2" s="517"/>
      <c r="I2" s="517"/>
      <c r="J2" s="517"/>
      <c r="K2" s="517"/>
      <c r="L2" s="517"/>
      <c r="M2" s="517"/>
      <c r="N2" s="517"/>
      <c r="O2" s="557"/>
      <c r="P2" s="66" t="s">
        <v>125</v>
      </c>
      <c r="Q2" s="67" t="s">
        <v>103</v>
      </c>
      <c r="R2" s="67" t="s">
        <v>126</v>
      </c>
      <c r="S2" s="67" t="s">
        <v>185</v>
      </c>
      <c r="T2" s="87" t="s">
        <v>128</v>
      </c>
      <c r="U2" s="87" t="s">
        <v>129</v>
      </c>
      <c r="V2" s="67" t="s">
        <v>130</v>
      </c>
      <c r="W2" s="67" t="s">
        <v>131</v>
      </c>
      <c r="X2" s="67" t="s">
        <v>132</v>
      </c>
      <c r="Y2" s="70" t="s">
        <v>109</v>
      </c>
      <c r="Z2" s="71" t="s">
        <v>133</v>
      </c>
    </row>
    <row r="3" spans="1:26" ht="12.75">
      <c r="A3">
        <v>0</v>
      </c>
      <c r="B3">
        <v>2</v>
      </c>
      <c r="C3">
        <v>0</v>
      </c>
      <c r="D3"/>
      <c r="E3">
        <v>5634</v>
      </c>
      <c r="F3">
        <v>11268</v>
      </c>
      <c r="G3">
        <v>135216000</v>
      </c>
      <c r="H3">
        <v>0.406399</v>
      </c>
      <c r="I3">
        <v>0</v>
      </c>
      <c r="J3">
        <v>0</v>
      </c>
      <c r="K3">
        <v>0</v>
      </c>
      <c r="L3">
        <v>0</v>
      </c>
      <c r="M3">
        <v>253.169032</v>
      </c>
      <c r="N3">
        <v>30</v>
      </c>
      <c r="O3">
        <v>15.024</v>
      </c>
      <c r="P3" s="112">
        <f>SUM(O3:O22)</f>
        <v>155.45879</v>
      </c>
      <c r="Q3" s="64">
        <f>P3/SUM(N3:N22)</f>
        <v>0.5181959666666667</v>
      </c>
      <c r="R3" s="64">
        <f aca="true" t="shared" si="0" ref="R3:R20">(I3+K3)/F3</f>
        <v>0</v>
      </c>
      <c r="S3" s="64"/>
      <c r="T3" s="55" t="s">
        <v>187</v>
      </c>
      <c r="U3" s="55">
        <v>100</v>
      </c>
      <c r="V3" s="64">
        <f>SUM(O3:O61)</f>
        <v>200.2325529999996</v>
      </c>
      <c r="W3" s="64">
        <f>(SUM(G3:G61)-SUM(J3:J61)-SUM(L3:L61))/9000000</f>
        <v>200.21720533333334</v>
      </c>
      <c r="X3" s="64">
        <f>SUM(O3:O61)</f>
        <v>200.2325529999996</v>
      </c>
      <c r="Y3">
        <v>261.4823</v>
      </c>
      <c r="Z3" s="65">
        <f>W3/Y3</f>
        <v>0.765700796319037</v>
      </c>
    </row>
    <row r="4" spans="1:26" ht="12.75">
      <c r="A4">
        <v>0</v>
      </c>
      <c r="B4">
        <v>3</v>
      </c>
      <c r="C4">
        <v>0</v>
      </c>
      <c r="D4"/>
      <c r="E4">
        <v>5673</v>
      </c>
      <c r="F4">
        <v>11343</v>
      </c>
      <c r="G4">
        <v>136116000</v>
      </c>
      <c r="H4">
        <v>0.387484</v>
      </c>
      <c r="I4">
        <v>0</v>
      </c>
      <c r="J4">
        <v>0</v>
      </c>
      <c r="K4">
        <v>0</v>
      </c>
      <c r="L4">
        <v>0</v>
      </c>
      <c r="M4">
        <v>269.999997</v>
      </c>
      <c r="N4">
        <v>30</v>
      </c>
      <c r="O4">
        <v>15.124</v>
      </c>
      <c r="P4" s="75"/>
      <c r="Q4" s="55"/>
      <c r="R4" s="55">
        <f t="shared" si="0"/>
        <v>0</v>
      </c>
      <c r="S4" s="55"/>
      <c r="T4" s="55"/>
      <c r="U4" s="55"/>
      <c r="V4" s="55"/>
      <c r="W4" s="55"/>
      <c r="X4" s="55"/>
      <c r="Y4" s="55"/>
      <c r="Z4" s="76"/>
    </row>
    <row r="5" spans="1:26" ht="12.75">
      <c r="A5">
        <v>0</v>
      </c>
      <c r="B5">
        <v>4</v>
      </c>
      <c r="C5">
        <v>0</v>
      </c>
      <c r="D5"/>
      <c r="E5">
        <v>5957</v>
      </c>
      <c r="F5">
        <v>11914</v>
      </c>
      <c r="G5">
        <v>142968000</v>
      </c>
      <c r="H5">
        <v>0.391877</v>
      </c>
      <c r="I5">
        <v>0</v>
      </c>
      <c r="J5">
        <v>0</v>
      </c>
      <c r="K5">
        <v>0</v>
      </c>
      <c r="L5">
        <v>0</v>
      </c>
      <c r="M5">
        <v>269.681309</v>
      </c>
      <c r="N5">
        <v>30</v>
      </c>
      <c r="O5">
        <v>15.885333</v>
      </c>
      <c r="P5" s="75"/>
      <c r="Q5" s="55"/>
      <c r="R5" s="55">
        <f t="shared" si="0"/>
        <v>0</v>
      </c>
      <c r="S5" s="55"/>
      <c r="T5" s="55"/>
      <c r="U5" s="55"/>
      <c r="V5" s="55"/>
      <c r="W5" s="55"/>
      <c r="X5" s="55"/>
      <c r="Y5" s="55"/>
      <c r="Z5" s="76"/>
    </row>
    <row r="6" spans="1:26" ht="12.75">
      <c r="A6">
        <v>0</v>
      </c>
      <c r="B6">
        <v>5</v>
      </c>
      <c r="C6">
        <v>0</v>
      </c>
      <c r="D6"/>
      <c r="E6">
        <v>5738</v>
      </c>
      <c r="F6">
        <v>11476</v>
      </c>
      <c r="G6">
        <v>137712000</v>
      </c>
      <c r="H6">
        <v>0.409831</v>
      </c>
      <c r="I6">
        <v>0</v>
      </c>
      <c r="J6">
        <v>0</v>
      </c>
      <c r="K6">
        <v>0</v>
      </c>
      <c r="L6">
        <v>0</v>
      </c>
      <c r="M6">
        <v>245.653724</v>
      </c>
      <c r="N6">
        <v>30</v>
      </c>
      <c r="O6">
        <v>15.301333</v>
      </c>
      <c r="P6" s="75"/>
      <c r="Q6" s="55"/>
      <c r="R6" s="55">
        <f t="shared" si="0"/>
        <v>0</v>
      </c>
      <c r="S6" s="55"/>
      <c r="T6" s="55"/>
      <c r="U6" s="55"/>
      <c r="V6" s="55"/>
      <c r="W6" s="55"/>
      <c r="X6" s="55"/>
      <c r="Y6" s="55"/>
      <c r="Z6" s="76"/>
    </row>
    <row r="7" spans="1:26" ht="12.75">
      <c r="A7">
        <v>0</v>
      </c>
      <c r="B7">
        <v>6</v>
      </c>
      <c r="C7">
        <v>0</v>
      </c>
      <c r="D7"/>
      <c r="E7">
        <v>5993</v>
      </c>
      <c r="F7">
        <v>11986</v>
      </c>
      <c r="G7">
        <v>143832000</v>
      </c>
      <c r="H7">
        <v>0.398689</v>
      </c>
      <c r="I7">
        <v>0</v>
      </c>
      <c r="J7">
        <v>0</v>
      </c>
      <c r="K7">
        <v>0</v>
      </c>
      <c r="L7">
        <v>0</v>
      </c>
      <c r="M7">
        <v>263.428782</v>
      </c>
      <c r="N7">
        <v>30</v>
      </c>
      <c r="O7">
        <v>15.981333</v>
      </c>
      <c r="P7" s="75"/>
      <c r="Q7" s="55"/>
      <c r="R7" s="55">
        <f t="shared" si="0"/>
        <v>0</v>
      </c>
      <c r="S7" s="56"/>
      <c r="T7" s="56"/>
      <c r="U7" s="56"/>
      <c r="V7" s="55"/>
      <c r="W7" s="55"/>
      <c r="X7" s="55"/>
      <c r="Y7" s="55"/>
      <c r="Z7" s="76"/>
    </row>
    <row r="8" spans="1:26" ht="12.75">
      <c r="A8">
        <v>0</v>
      </c>
      <c r="B8">
        <v>7</v>
      </c>
      <c r="C8">
        <v>0</v>
      </c>
      <c r="D8"/>
      <c r="E8">
        <v>5553</v>
      </c>
      <c r="F8">
        <v>11101</v>
      </c>
      <c r="G8">
        <v>133212000</v>
      </c>
      <c r="H8">
        <v>0.415593</v>
      </c>
      <c r="I8">
        <v>0</v>
      </c>
      <c r="J8">
        <v>0</v>
      </c>
      <c r="K8">
        <v>0</v>
      </c>
      <c r="L8">
        <v>0</v>
      </c>
      <c r="M8">
        <v>258.805082</v>
      </c>
      <c r="N8">
        <v>30</v>
      </c>
      <c r="O8">
        <v>14.801333</v>
      </c>
      <c r="P8" s="75"/>
      <c r="Q8" s="55"/>
      <c r="R8" s="55">
        <f t="shared" si="0"/>
        <v>0</v>
      </c>
      <c r="S8" s="55"/>
      <c r="T8" s="55"/>
      <c r="U8" s="55"/>
      <c r="V8" s="55"/>
      <c r="W8" s="55"/>
      <c r="X8" s="55"/>
      <c r="Y8" s="55"/>
      <c r="Z8" s="76"/>
    </row>
    <row r="9" spans="1:26" ht="12.75">
      <c r="A9">
        <v>0</v>
      </c>
      <c r="B9">
        <v>8</v>
      </c>
      <c r="C9">
        <v>0</v>
      </c>
      <c r="D9"/>
      <c r="E9">
        <v>5728</v>
      </c>
      <c r="F9">
        <v>11443</v>
      </c>
      <c r="G9">
        <v>137316000</v>
      </c>
      <c r="H9">
        <v>0.384529</v>
      </c>
      <c r="I9">
        <v>0</v>
      </c>
      <c r="J9">
        <v>0</v>
      </c>
      <c r="K9">
        <v>0</v>
      </c>
      <c r="L9">
        <v>0</v>
      </c>
      <c r="M9">
        <v>269.668897</v>
      </c>
      <c r="N9">
        <v>30</v>
      </c>
      <c r="O9">
        <v>15.257333</v>
      </c>
      <c r="P9" s="75"/>
      <c r="Q9" s="55"/>
      <c r="R9" s="55">
        <f t="shared" si="0"/>
        <v>0</v>
      </c>
      <c r="S9" s="55"/>
      <c r="T9" s="55"/>
      <c r="U9" s="55"/>
      <c r="V9" s="55"/>
      <c r="W9" s="55"/>
      <c r="X9" s="55"/>
      <c r="Y9" s="55"/>
      <c r="Z9" s="76"/>
    </row>
    <row r="10" spans="1:26" ht="12.75">
      <c r="A10">
        <v>0</v>
      </c>
      <c r="B10">
        <v>9</v>
      </c>
      <c r="C10">
        <v>0</v>
      </c>
      <c r="D10"/>
      <c r="E10">
        <v>5961</v>
      </c>
      <c r="F10">
        <v>11922</v>
      </c>
      <c r="G10">
        <v>143064000</v>
      </c>
      <c r="H10">
        <v>0.388944</v>
      </c>
      <c r="I10">
        <v>0</v>
      </c>
      <c r="J10">
        <v>0</v>
      </c>
      <c r="K10">
        <v>0</v>
      </c>
      <c r="L10">
        <v>0</v>
      </c>
      <c r="M10">
        <v>269.681744</v>
      </c>
      <c r="N10">
        <v>30</v>
      </c>
      <c r="O10">
        <v>15.896</v>
      </c>
      <c r="P10" s="75"/>
      <c r="Q10" s="55"/>
      <c r="R10" s="55">
        <f t="shared" si="0"/>
        <v>0</v>
      </c>
      <c r="S10" s="55"/>
      <c r="T10" s="55"/>
      <c r="U10" s="55"/>
      <c r="V10" s="55"/>
      <c r="W10" s="55"/>
      <c r="X10" s="55"/>
      <c r="Y10" s="55"/>
      <c r="Z10" s="76"/>
    </row>
    <row r="11" spans="1:26" ht="12.75">
      <c r="A11">
        <v>0</v>
      </c>
      <c r="B11">
        <v>10</v>
      </c>
      <c r="C11">
        <v>0</v>
      </c>
      <c r="D11"/>
      <c r="E11">
        <v>5767</v>
      </c>
      <c r="F11">
        <v>11534</v>
      </c>
      <c r="G11">
        <v>138408000</v>
      </c>
      <c r="H11">
        <v>0.390815</v>
      </c>
      <c r="I11">
        <v>0</v>
      </c>
      <c r="J11">
        <v>0</v>
      </c>
      <c r="K11">
        <v>0</v>
      </c>
      <c r="L11">
        <v>0</v>
      </c>
      <c r="M11">
        <v>267.825868</v>
      </c>
      <c r="N11">
        <v>30</v>
      </c>
      <c r="O11">
        <v>15.378667</v>
      </c>
      <c r="P11" s="75"/>
      <c r="Q11" s="55"/>
      <c r="R11" s="55">
        <f t="shared" si="0"/>
        <v>0</v>
      </c>
      <c r="S11" s="55"/>
      <c r="T11" s="55"/>
      <c r="U11" s="55"/>
      <c r="V11" s="55"/>
      <c r="W11" s="55"/>
      <c r="X11" s="55"/>
      <c r="Y11" s="55"/>
      <c r="Z11" s="76"/>
    </row>
    <row r="12" spans="1:26" ht="12.75">
      <c r="A12">
        <v>0</v>
      </c>
      <c r="B12">
        <v>1</v>
      </c>
      <c r="C12">
        <v>0</v>
      </c>
      <c r="D12"/>
      <c r="E12">
        <v>5536</v>
      </c>
      <c r="F12">
        <v>11072</v>
      </c>
      <c r="G12">
        <v>132864000</v>
      </c>
      <c r="H12">
        <v>0.427746</v>
      </c>
      <c r="I12">
        <v>0</v>
      </c>
      <c r="J12">
        <v>0</v>
      </c>
      <c r="K12">
        <v>0</v>
      </c>
      <c r="L12">
        <v>0</v>
      </c>
      <c r="M12">
        <v>241.067612</v>
      </c>
      <c r="N12">
        <v>30</v>
      </c>
      <c r="O12">
        <v>14.762667</v>
      </c>
      <c r="P12" s="75"/>
      <c r="Q12" s="55"/>
      <c r="R12" s="55">
        <f t="shared" si="0"/>
        <v>0</v>
      </c>
      <c r="S12" s="55"/>
      <c r="T12" s="55"/>
      <c r="U12" s="55"/>
      <c r="V12" s="55"/>
      <c r="W12" s="55"/>
      <c r="X12" s="55"/>
      <c r="Y12" s="55"/>
      <c r="Z12" s="76"/>
    </row>
    <row r="13" spans="1:26" ht="12.75">
      <c r="A13">
        <v>1</v>
      </c>
      <c r="B13">
        <v>0</v>
      </c>
      <c r="C13">
        <v>0</v>
      </c>
      <c r="D13"/>
      <c r="E13">
        <v>154</v>
      </c>
      <c r="F13">
        <v>5536</v>
      </c>
      <c r="G13">
        <v>1771520</v>
      </c>
      <c r="H13">
        <v>0.126219</v>
      </c>
      <c r="I13">
        <v>0</v>
      </c>
      <c r="J13">
        <v>0</v>
      </c>
      <c r="K13">
        <v>0</v>
      </c>
      <c r="L13">
        <v>0</v>
      </c>
      <c r="M13">
        <v>239.605119</v>
      </c>
      <c r="N13">
        <v>0</v>
      </c>
      <c r="O13">
        <v>0.196836</v>
      </c>
      <c r="P13" s="75"/>
      <c r="Q13" s="55"/>
      <c r="R13" s="55">
        <f t="shared" si="0"/>
        <v>0</v>
      </c>
      <c r="S13" s="55"/>
      <c r="T13" s="55"/>
      <c r="U13" s="55"/>
      <c r="V13" s="55"/>
      <c r="W13" s="55"/>
      <c r="X13" s="55"/>
      <c r="Y13" s="55"/>
      <c r="Z13" s="76"/>
    </row>
    <row r="14" spans="1:26" ht="12.75">
      <c r="A14">
        <v>2</v>
      </c>
      <c r="B14">
        <v>0</v>
      </c>
      <c r="C14">
        <v>0</v>
      </c>
      <c r="D14"/>
      <c r="E14">
        <v>152</v>
      </c>
      <c r="F14">
        <v>5631</v>
      </c>
      <c r="G14">
        <v>1801920</v>
      </c>
      <c r="H14">
        <v>0.239083</v>
      </c>
      <c r="I14">
        <v>0</v>
      </c>
      <c r="J14">
        <v>0</v>
      </c>
      <c r="K14">
        <v>0</v>
      </c>
      <c r="L14">
        <v>0</v>
      </c>
      <c r="M14">
        <v>251.194748</v>
      </c>
      <c r="N14">
        <v>0</v>
      </c>
      <c r="O14">
        <v>0.200213</v>
      </c>
      <c r="P14" s="75"/>
      <c r="Q14" s="55"/>
      <c r="R14" s="55">
        <f t="shared" si="0"/>
        <v>0</v>
      </c>
      <c r="S14" s="55"/>
      <c r="T14" s="55"/>
      <c r="U14" s="55"/>
      <c r="V14" s="55"/>
      <c r="W14" s="55"/>
      <c r="X14" s="55"/>
      <c r="Y14" s="55"/>
      <c r="Z14" s="76"/>
    </row>
    <row r="15" spans="1:26" ht="12.75">
      <c r="A15">
        <v>3</v>
      </c>
      <c r="B15">
        <v>0</v>
      </c>
      <c r="C15">
        <v>0</v>
      </c>
      <c r="D15"/>
      <c r="E15">
        <v>142</v>
      </c>
      <c r="F15">
        <v>5673</v>
      </c>
      <c r="G15">
        <v>1815360</v>
      </c>
      <c r="H15">
        <v>0.167848</v>
      </c>
      <c r="I15">
        <v>0</v>
      </c>
      <c r="J15">
        <v>0</v>
      </c>
      <c r="K15">
        <v>0</v>
      </c>
      <c r="L15">
        <v>0</v>
      </c>
      <c r="M15">
        <v>269.999998</v>
      </c>
      <c r="N15">
        <v>0</v>
      </c>
      <c r="O15">
        <v>0.201707</v>
      </c>
      <c r="P15" s="75"/>
      <c r="Q15" s="55"/>
      <c r="R15" s="55">
        <f t="shared" si="0"/>
        <v>0</v>
      </c>
      <c r="S15" s="55"/>
      <c r="T15" s="55"/>
      <c r="U15" s="55"/>
      <c r="V15" s="55"/>
      <c r="W15" s="55"/>
      <c r="X15" s="55"/>
      <c r="Y15" s="55"/>
      <c r="Z15" s="76"/>
    </row>
    <row r="16" spans="1:26" ht="12.75">
      <c r="A16">
        <v>4</v>
      </c>
      <c r="B16">
        <v>0</v>
      </c>
      <c r="C16">
        <v>0</v>
      </c>
      <c r="D16"/>
      <c r="E16">
        <v>147</v>
      </c>
      <c r="F16">
        <v>5957</v>
      </c>
      <c r="G16">
        <v>1906240</v>
      </c>
      <c r="H16">
        <v>0.149831</v>
      </c>
      <c r="I16">
        <v>0</v>
      </c>
      <c r="J16">
        <v>0</v>
      </c>
      <c r="K16">
        <v>0</v>
      </c>
      <c r="L16">
        <v>0</v>
      </c>
      <c r="M16">
        <v>267.516265</v>
      </c>
      <c r="N16">
        <v>0</v>
      </c>
      <c r="O16">
        <v>0.211804</v>
      </c>
      <c r="P16" s="75"/>
      <c r="Q16" s="55"/>
      <c r="R16" s="55">
        <f t="shared" si="0"/>
        <v>0</v>
      </c>
      <c r="S16" s="55"/>
      <c r="T16" s="55"/>
      <c r="U16" s="55"/>
      <c r="V16" s="55"/>
      <c r="W16" s="55"/>
      <c r="X16" s="55"/>
      <c r="Y16" s="55"/>
      <c r="Z16" s="76"/>
    </row>
    <row r="17" spans="1:26" ht="12.75">
      <c r="A17">
        <v>5</v>
      </c>
      <c r="B17">
        <v>0</v>
      </c>
      <c r="C17">
        <v>0</v>
      </c>
      <c r="D17"/>
      <c r="E17">
        <v>160</v>
      </c>
      <c r="F17">
        <v>5851</v>
      </c>
      <c r="G17">
        <v>1872320</v>
      </c>
      <c r="H17">
        <v>0.133927</v>
      </c>
      <c r="I17">
        <v>0</v>
      </c>
      <c r="J17">
        <v>0</v>
      </c>
      <c r="K17">
        <v>0</v>
      </c>
      <c r="L17">
        <v>0</v>
      </c>
      <c r="M17">
        <v>244.223527</v>
      </c>
      <c r="N17">
        <v>0</v>
      </c>
      <c r="O17">
        <v>0.208036</v>
      </c>
      <c r="P17" s="75"/>
      <c r="Q17" s="55"/>
      <c r="R17" s="55">
        <f t="shared" si="0"/>
        <v>0</v>
      </c>
      <c r="S17" s="55"/>
      <c r="T17" s="55"/>
      <c r="U17" s="55"/>
      <c r="V17" s="55"/>
      <c r="W17" s="55"/>
      <c r="X17" s="55"/>
      <c r="Y17" s="55"/>
      <c r="Z17" s="76"/>
    </row>
    <row r="18" spans="1:26" ht="12.75">
      <c r="A18">
        <v>6</v>
      </c>
      <c r="B18">
        <v>0</v>
      </c>
      <c r="C18">
        <v>0</v>
      </c>
      <c r="D18"/>
      <c r="E18">
        <v>157</v>
      </c>
      <c r="F18">
        <v>5952</v>
      </c>
      <c r="G18">
        <v>1904640</v>
      </c>
      <c r="H18">
        <v>0.174795</v>
      </c>
      <c r="I18">
        <v>0</v>
      </c>
      <c r="J18">
        <v>0</v>
      </c>
      <c r="K18">
        <v>0</v>
      </c>
      <c r="L18">
        <v>0</v>
      </c>
      <c r="M18">
        <v>218.717241</v>
      </c>
      <c r="N18">
        <v>0</v>
      </c>
      <c r="O18">
        <v>0.211627</v>
      </c>
      <c r="P18" s="75"/>
      <c r="Q18" s="55"/>
      <c r="R18" s="55">
        <f t="shared" si="0"/>
        <v>0</v>
      </c>
      <c r="S18" s="55"/>
      <c r="T18" s="55"/>
      <c r="U18" s="55"/>
      <c r="V18" s="55"/>
      <c r="W18" s="55"/>
      <c r="X18" s="55"/>
      <c r="Y18" s="55"/>
      <c r="Z18" s="76"/>
    </row>
    <row r="19" spans="1:26" ht="12.75">
      <c r="A19">
        <v>7</v>
      </c>
      <c r="B19">
        <v>0</v>
      </c>
      <c r="C19">
        <v>0</v>
      </c>
      <c r="D19"/>
      <c r="E19">
        <v>147</v>
      </c>
      <c r="F19">
        <v>5552</v>
      </c>
      <c r="G19">
        <v>1776640</v>
      </c>
      <c r="H19">
        <v>0.123648</v>
      </c>
      <c r="I19">
        <v>0</v>
      </c>
      <c r="J19">
        <v>0</v>
      </c>
      <c r="K19">
        <v>0</v>
      </c>
      <c r="L19">
        <v>0</v>
      </c>
      <c r="M19">
        <v>256.729665</v>
      </c>
      <c r="N19">
        <v>0</v>
      </c>
      <c r="O19">
        <v>0.197404</v>
      </c>
      <c r="P19" s="75"/>
      <c r="Q19" s="55"/>
      <c r="R19" s="55">
        <f t="shared" si="0"/>
        <v>0</v>
      </c>
      <c r="S19" s="55"/>
      <c r="T19" s="55"/>
      <c r="U19" s="55"/>
      <c r="V19" s="55"/>
      <c r="W19" s="55"/>
      <c r="X19" s="55"/>
      <c r="Y19" s="55"/>
      <c r="Z19" s="76"/>
    </row>
    <row r="20" spans="1:26" ht="12.75">
      <c r="A20">
        <v>8</v>
      </c>
      <c r="B20">
        <v>0</v>
      </c>
      <c r="C20">
        <v>0</v>
      </c>
      <c r="D20"/>
      <c r="E20">
        <v>148</v>
      </c>
      <c r="F20">
        <v>5727</v>
      </c>
      <c r="G20">
        <v>1832640</v>
      </c>
      <c r="H20">
        <v>0.163527</v>
      </c>
      <c r="I20">
        <v>0</v>
      </c>
      <c r="J20">
        <v>0</v>
      </c>
      <c r="K20">
        <v>0</v>
      </c>
      <c r="L20">
        <v>0</v>
      </c>
      <c r="M20">
        <v>267.427727</v>
      </c>
      <c r="N20">
        <v>0</v>
      </c>
      <c r="O20">
        <v>0.203627</v>
      </c>
      <c r="P20" s="75"/>
      <c r="Q20" s="55"/>
      <c r="R20" s="55">
        <f t="shared" si="0"/>
        <v>0</v>
      </c>
      <c r="S20" s="55"/>
      <c r="T20" s="55"/>
      <c r="U20" s="55"/>
      <c r="V20" s="55"/>
      <c r="W20" s="55"/>
      <c r="X20" s="55"/>
      <c r="Y20" s="55"/>
      <c r="Z20" s="76"/>
    </row>
    <row r="21" spans="1:26" ht="12.75">
      <c r="A21">
        <v>9</v>
      </c>
      <c r="B21">
        <v>0</v>
      </c>
      <c r="C21">
        <v>0</v>
      </c>
      <c r="D21"/>
      <c r="E21">
        <v>148</v>
      </c>
      <c r="F21">
        <v>5919</v>
      </c>
      <c r="G21">
        <v>1894080</v>
      </c>
      <c r="H21">
        <v>0.162655</v>
      </c>
      <c r="I21">
        <v>0</v>
      </c>
      <c r="J21">
        <v>0</v>
      </c>
      <c r="K21">
        <v>0</v>
      </c>
      <c r="L21">
        <v>0</v>
      </c>
      <c r="M21">
        <v>267.563527</v>
      </c>
      <c r="N21">
        <v>0</v>
      </c>
      <c r="O21">
        <v>0.210453</v>
      </c>
      <c r="P21" s="75"/>
      <c r="Q21" s="55"/>
      <c r="R21" s="113">
        <v>0</v>
      </c>
      <c r="S21" s="55"/>
      <c r="T21" s="55"/>
      <c r="U21" s="55"/>
      <c r="V21" s="55"/>
      <c r="W21" s="55"/>
      <c r="X21" s="55"/>
      <c r="Y21" s="55"/>
      <c r="Z21" s="76"/>
    </row>
    <row r="22" spans="1:26" ht="12.75">
      <c r="A22">
        <v>10</v>
      </c>
      <c r="B22">
        <v>0</v>
      </c>
      <c r="C22">
        <v>0</v>
      </c>
      <c r="D22"/>
      <c r="E22">
        <v>150</v>
      </c>
      <c r="F22">
        <v>5768</v>
      </c>
      <c r="G22">
        <v>1845760</v>
      </c>
      <c r="H22">
        <v>0.164168</v>
      </c>
      <c r="I22">
        <v>0</v>
      </c>
      <c r="J22">
        <v>0</v>
      </c>
      <c r="K22">
        <v>0</v>
      </c>
      <c r="L22">
        <v>0</v>
      </c>
      <c r="M22">
        <v>267.051795</v>
      </c>
      <c r="N22">
        <v>0</v>
      </c>
      <c r="O22">
        <v>0.205084</v>
      </c>
      <c r="P22" s="75"/>
      <c r="Q22" s="55"/>
      <c r="R22" s="114">
        <f aca="true" t="shared" si="1" ref="R22:R30">(I22+K22)/F22</f>
        <v>0</v>
      </c>
      <c r="S22" s="55">
        <v>0.0001</v>
      </c>
      <c r="T22" s="55"/>
      <c r="U22" s="55"/>
      <c r="V22" s="55"/>
      <c r="W22" s="55"/>
      <c r="X22" s="55"/>
      <c r="Y22" s="55"/>
      <c r="Z22" s="76"/>
    </row>
    <row r="23" spans="1:26" ht="12.75">
      <c r="A23">
        <v>0</v>
      </c>
      <c r="B23">
        <v>11</v>
      </c>
      <c r="C23"/>
      <c r="D23">
        <v>15</v>
      </c>
      <c r="E23">
        <v>626</v>
      </c>
      <c r="F23">
        <v>4382</v>
      </c>
      <c r="G23">
        <v>17948672</v>
      </c>
      <c r="H23">
        <v>0.05774</v>
      </c>
      <c r="I23">
        <v>0</v>
      </c>
      <c r="J23">
        <v>0</v>
      </c>
      <c r="K23">
        <v>0</v>
      </c>
      <c r="L23">
        <v>0</v>
      </c>
      <c r="M23">
        <v>266.323149</v>
      </c>
      <c r="N23">
        <v>2</v>
      </c>
      <c r="O23">
        <v>1.994297</v>
      </c>
      <c r="P23" s="75"/>
      <c r="Q23" s="55"/>
      <c r="R23" s="114">
        <f t="shared" si="1"/>
        <v>0</v>
      </c>
      <c r="S23" s="55">
        <v>0.0001</v>
      </c>
      <c r="T23" s="55"/>
      <c r="U23" s="55"/>
      <c r="V23" s="55"/>
      <c r="W23" s="55"/>
      <c r="X23" s="55"/>
      <c r="Y23" s="55"/>
      <c r="Z23" s="76"/>
    </row>
    <row r="24" spans="1:26" ht="12.75">
      <c r="A24">
        <v>0</v>
      </c>
      <c r="B24">
        <v>12</v>
      </c>
      <c r="C24"/>
      <c r="D24">
        <v>15</v>
      </c>
      <c r="E24">
        <v>626</v>
      </c>
      <c r="F24">
        <v>4382</v>
      </c>
      <c r="G24">
        <v>17948672</v>
      </c>
      <c r="H24">
        <v>0.069724</v>
      </c>
      <c r="I24">
        <v>0</v>
      </c>
      <c r="J24">
        <v>0</v>
      </c>
      <c r="K24">
        <v>0</v>
      </c>
      <c r="L24">
        <v>0</v>
      </c>
      <c r="M24">
        <v>268.471088</v>
      </c>
      <c r="N24">
        <v>2</v>
      </c>
      <c r="O24">
        <v>1.994297</v>
      </c>
      <c r="P24" s="75"/>
      <c r="Q24" s="55"/>
      <c r="R24" s="114">
        <f t="shared" si="1"/>
        <v>0</v>
      </c>
      <c r="S24" s="55">
        <v>0.0001</v>
      </c>
      <c r="T24" s="55"/>
      <c r="U24" s="55"/>
      <c r="V24" s="55"/>
      <c r="W24" s="55"/>
      <c r="X24" s="55"/>
      <c r="Y24" s="55"/>
      <c r="Z24" s="76"/>
    </row>
    <row r="25" spans="1:26" ht="12.75">
      <c r="A25">
        <v>0</v>
      </c>
      <c r="B25">
        <v>13</v>
      </c>
      <c r="C25"/>
      <c r="D25">
        <v>15</v>
      </c>
      <c r="E25">
        <v>626</v>
      </c>
      <c r="F25">
        <v>4382</v>
      </c>
      <c r="G25">
        <v>17948672</v>
      </c>
      <c r="H25">
        <v>0.073172</v>
      </c>
      <c r="I25">
        <v>0</v>
      </c>
      <c r="J25">
        <v>0</v>
      </c>
      <c r="K25">
        <v>0</v>
      </c>
      <c r="L25">
        <v>0</v>
      </c>
      <c r="M25">
        <v>268.307929</v>
      </c>
      <c r="N25">
        <v>2</v>
      </c>
      <c r="O25">
        <v>1.994297</v>
      </c>
      <c r="P25" s="75"/>
      <c r="Q25" s="55"/>
      <c r="R25" s="114">
        <f t="shared" si="1"/>
        <v>0</v>
      </c>
      <c r="S25" s="55">
        <v>0.0001</v>
      </c>
      <c r="T25" s="55"/>
      <c r="U25" s="55"/>
      <c r="V25" s="55"/>
      <c r="W25" s="55"/>
      <c r="X25" s="55"/>
      <c r="Y25" s="55"/>
      <c r="Z25" s="76"/>
    </row>
    <row r="26" spans="1:26" ht="12.75">
      <c r="A26">
        <v>0</v>
      </c>
      <c r="B26">
        <v>14</v>
      </c>
      <c r="C26"/>
      <c r="D26">
        <v>15</v>
      </c>
      <c r="E26">
        <v>626</v>
      </c>
      <c r="F26">
        <v>4382</v>
      </c>
      <c r="G26">
        <v>17948672</v>
      </c>
      <c r="H26">
        <v>0.072292</v>
      </c>
      <c r="I26">
        <v>0</v>
      </c>
      <c r="J26">
        <v>0</v>
      </c>
      <c r="K26">
        <v>0</v>
      </c>
      <c r="L26">
        <v>0</v>
      </c>
      <c r="M26">
        <v>260.175122</v>
      </c>
      <c r="N26">
        <v>2</v>
      </c>
      <c r="O26">
        <v>1.994297</v>
      </c>
      <c r="P26" s="75"/>
      <c r="Q26" s="55"/>
      <c r="R26" s="114">
        <f t="shared" si="1"/>
        <v>0</v>
      </c>
      <c r="S26" s="55">
        <v>0.0001</v>
      </c>
      <c r="T26" s="55"/>
      <c r="U26" s="55"/>
      <c r="V26" s="55"/>
      <c r="W26" s="55"/>
      <c r="X26" s="55"/>
      <c r="Y26" s="55"/>
      <c r="Z26" s="76"/>
    </row>
    <row r="27" spans="1:26" ht="12.75">
      <c r="A27">
        <v>0</v>
      </c>
      <c r="B27">
        <v>15</v>
      </c>
      <c r="C27"/>
      <c r="D27">
        <v>15</v>
      </c>
      <c r="E27">
        <v>2505</v>
      </c>
      <c r="F27">
        <v>17535</v>
      </c>
      <c r="G27">
        <v>71823360</v>
      </c>
      <c r="H27">
        <v>0.03572</v>
      </c>
      <c r="I27">
        <v>0</v>
      </c>
      <c r="J27">
        <v>0</v>
      </c>
      <c r="K27">
        <v>0</v>
      </c>
      <c r="L27">
        <v>0</v>
      </c>
      <c r="M27">
        <v>269.794353</v>
      </c>
      <c r="N27">
        <v>8</v>
      </c>
      <c r="O27">
        <v>7.980373</v>
      </c>
      <c r="P27" s="75"/>
      <c r="Q27" s="55"/>
      <c r="R27" s="114">
        <f t="shared" si="1"/>
        <v>0</v>
      </c>
      <c r="S27" s="55">
        <v>0.0001</v>
      </c>
      <c r="T27" s="55"/>
      <c r="U27" s="55"/>
      <c r="V27" s="55"/>
      <c r="W27" s="55"/>
      <c r="X27" s="55"/>
      <c r="Y27" s="55"/>
      <c r="Z27" s="76"/>
    </row>
    <row r="28" spans="1:26" ht="12.75">
      <c r="A28">
        <v>0</v>
      </c>
      <c r="B28">
        <v>16</v>
      </c>
      <c r="C28"/>
      <c r="D28">
        <v>15</v>
      </c>
      <c r="E28">
        <v>2505</v>
      </c>
      <c r="F28">
        <v>17535</v>
      </c>
      <c r="G28">
        <v>71823360</v>
      </c>
      <c r="H28">
        <v>0.035947</v>
      </c>
      <c r="I28">
        <v>0</v>
      </c>
      <c r="J28">
        <v>0</v>
      </c>
      <c r="K28">
        <v>0</v>
      </c>
      <c r="L28">
        <v>0</v>
      </c>
      <c r="M28">
        <v>270.00001</v>
      </c>
      <c r="N28">
        <v>8</v>
      </c>
      <c r="O28">
        <v>7.980373</v>
      </c>
      <c r="P28" s="75"/>
      <c r="Q28" s="55"/>
      <c r="R28" s="114">
        <f t="shared" si="1"/>
        <v>0</v>
      </c>
      <c r="S28" s="55">
        <v>0.0001</v>
      </c>
      <c r="T28" s="55"/>
      <c r="U28" s="55"/>
      <c r="V28" s="55"/>
      <c r="W28" s="55"/>
      <c r="X28" s="55"/>
      <c r="Y28" s="55"/>
      <c r="Z28" s="76"/>
    </row>
    <row r="29" spans="1:26" ht="12.75">
      <c r="A29">
        <v>0</v>
      </c>
      <c r="B29">
        <v>17</v>
      </c>
      <c r="C29"/>
      <c r="D29">
        <v>15</v>
      </c>
      <c r="E29">
        <v>2505</v>
      </c>
      <c r="F29">
        <v>17535</v>
      </c>
      <c r="G29">
        <v>71823360</v>
      </c>
      <c r="H29">
        <v>0.035999</v>
      </c>
      <c r="I29">
        <v>0</v>
      </c>
      <c r="J29">
        <v>0</v>
      </c>
      <c r="K29">
        <v>0</v>
      </c>
      <c r="L29">
        <v>0</v>
      </c>
      <c r="M29">
        <v>269.999999</v>
      </c>
      <c r="N29">
        <v>8</v>
      </c>
      <c r="O29">
        <v>7.980373</v>
      </c>
      <c r="P29" s="75"/>
      <c r="Q29" s="55"/>
      <c r="R29" s="114">
        <f t="shared" si="1"/>
        <v>0</v>
      </c>
      <c r="S29" s="55">
        <v>0.0001</v>
      </c>
      <c r="T29" s="55"/>
      <c r="U29" s="55"/>
      <c r="V29" s="55"/>
      <c r="W29" s="55"/>
      <c r="X29" s="55"/>
      <c r="Y29" s="55"/>
      <c r="Z29" s="76"/>
    </row>
    <row r="30" spans="1:26" ht="12.75">
      <c r="A30">
        <v>0</v>
      </c>
      <c r="B30">
        <v>18</v>
      </c>
      <c r="C30"/>
      <c r="D30">
        <v>15</v>
      </c>
      <c r="E30">
        <v>1871</v>
      </c>
      <c r="F30">
        <v>3742</v>
      </c>
      <c r="G30">
        <v>44904000</v>
      </c>
      <c r="H30">
        <v>0.037116</v>
      </c>
      <c r="I30">
        <v>0</v>
      </c>
      <c r="J30">
        <v>0</v>
      </c>
      <c r="K30">
        <v>0</v>
      </c>
      <c r="L30">
        <v>0</v>
      </c>
      <c r="M30">
        <v>270.000011</v>
      </c>
      <c r="N30">
        <v>5</v>
      </c>
      <c r="O30">
        <v>4.989333</v>
      </c>
      <c r="P30" s="75"/>
      <c r="Q30" s="55"/>
      <c r="R30" s="114">
        <f t="shared" si="1"/>
        <v>0</v>
      </c>
      <c r="S30" s="55">
        <v>0.0001</v>
      </c>
      <c r="T30" s="55"/>
      <c r="U30" s="55"/>
      <c r="V30" s="55"/>
      <c r="W30" s="55"/>
      <c r="X30" s="55"/>
      <c r="Y30" s="55"/>
      <c r="Z30" s="76"/>
    </row>
    <row r="31" spans="1:26" ht="12.75">
      <c r="A31">
        <v>0</v>
      </c>
      <c r="B31">
        <v>24</v>
      </c>
      <c r="C31"/>
      <c r="D31">
        <v>13</v>
      </c>
      <c r="E31">
        <v>899</v>
      </c>
      <c r="F31">
        <v>899</v>
      </c>
      <c r="G31">
        <v>863040</v>
      </c>
      <c r="H31">
        <v>0.031075</v>
      </c>
      <c r="I31">
        <v>4</v>
      </c>
      <c r="J31">
        <v>3840</v>
      </c>
      <c r="K31">
        <v>0</v>
      </c>
      <c r="L31">
        <v>0</v>
      </c>
      <c r="M31">
        <v>269.99999</v>
      </c>
      <c r="N31">
        <v>0.096</v>
      </c>
      <c r="O31">
        <v>0.095893</v>
      </c>
      <c r="P31" s="75"/>
      <c r="Q31" s="55"/>
      <c r="R31" s="99">
        <f aca="true" t="shared" si="2" ref="R31:R61">(I31+K31)*100/F31</f>
        <v>0.44493882091212456</v>
      </c>
      <c r="S31" s="101">
        <v>0.05</v>
      </c>
      <c r="T31" s="101"/>
      <c r="U31" s="101"/>
      <c r="V31" s="55"/>
      <c r="W31" s="55"/>
      <c r="X31" s="55"/>
      <c r="Y31" s="55"/>
      <c r="Z31" s="76"/>
    </row>
    <row r="32" spans="1:26" ht="12.75">
      <c r="A32">
        <v>0</v>
      </c>
      <c r="B32">
        <v>25</v>
      </c>
      <c r="C32"/>
      <c r="D32">
        <v>13</v>
      </c>
      <c r="E32">
        <v>899</v>
      </c>
      <c r="F32">
        <v>899</v>
      </c>
      <c r="G32">
        <v>863040</v>
      </c>
      <c r="H32">
        <v>0.031137</v>
      </c>
      <c r="I32">
        <v>7</v>
      </c>
      <c r="J32">
        <v>6720</v>
      </c>
      <c r="K32">
        <v>0</v>
      </c>
      <c r="L32">
        <v>0</v>
      </c>
      <c r="M32">
        <v>269.218434</v>
      </c>
      <c r="N32">
        <v>0.096</v>
      </c>
      <c r="O32">
        <v>0.095893</v>
      </c>
      <c r="P32" s="75"/>
      <c r="Q32" s="55"/>
      <c r="R32" s="99">
        <f t="shared" si="2"/>
        <v>0.778642936596218</v>
      </c>
      <c r="S32" s="101">
        <v>0.05</v>
      </c>
      <c r="T32" s="101"/>
      <c r="U32" s="101"/>
      <c r="V32" s="55"/>
      <c r="W32" s="55"/>
      <c r="X32" s="55"/>
      <c r="Y32" s="55"/>
      <c r="Z32" s="76"/>
    </row>
    <row r="33" spans="1:26" ht="12.75">
      <c r="A33">
        <v>0</v>
      </c>
      <c r="B33">
        <v>26</v>
      </c>
      <c r="C33"/>
      <c r="D33">
        <v>13</v>
      </c>
      <c r="E33">
        <v>899</v>
      </c>
      <c r="F33">
        <v>899</v>
      </c>
      <c r="G33">
        <v>863040</v>
      </c>
      <c r="H33">
        <v>0.030633</v>
      </c>
      <c r="I33">
        <v>4</v>
      </c>
      <c r="J33">
        <v>3840</v>
      </c>
      <c r="K33">
        <v>0</v>
      </c>
      <c r="L33">
        <v>0</v>
      </c>
      <c r="M33">
        <v>269.607928</v>
      </c>
      <c r="N33">
        <v>0.096</v>
      </c>
      <c r="O33">
        <v>0.095893</v>
      </c>
      <c r="P33" s="75"/>
      <c r="Q33" s="55"/>
      <c r="R33" s="99">
        <f t="shared" si="2"/>
        <v>0.44493882091212456</v>
      </c>
      <c r="S33" s="101">
        <v>0.05</v>
      </c>
      <c r="T33" s="101"/>
      <c r="U33" s="101"/>
      <c r="V33" s="55"/>
      <c r="W33" s="55"/>
      <c r="X33" s="55"/>
      <c r="Y33" s="55"/>
      <c r="Z33" s="76"/>
    </row>
    <row r="34" spans="1:26" ht="12.75">
      <c r="A34">
        <v>0</v>
      </c>
      <c r="B34">
        <v>27</v>
      </c>
      <c r="C34"/>
      <c r="D34">
        <v>13</v>
      </c>
      <c r="E34">
        <v>899</v>
      </c>
      <c r="F34">
        <v>899</v>
      </c>
      <c r="G34">
        <v>863040</v>
      </c>
      <c r="H34">
        <v>0.030592</v>
      </c>
      <c r="I34">
        <v>3</v>
      </c>
      <c r="J34">
        <v>2880</v>
      </c>
      <c r="K34">
        <v>0</v>
      </c>
      <c r="L34">
        <v>0</v>
      </c>
      <c r="M34">
        <v>266.886794</v>
      </c>
      <c r="N34">
        <v>0.096</v>
      </c>
      <c r="O34">
        <v>0.095893</v>
      </c>
      <c r="P34" s="75"/>
      <c r="Q34" s="55"/>
      <c r="R34" s="99">
        <f t="shared" si="2"/>
        <v>0.3337041156840934</v>
      </c>
      <c r="S34" s="101">
        <v>0.05</v>
      </c>
      <c r="T34" s="101"/>
      <c r="U34" s="101"/>
      <c r="V34" s="55"/>
      <c r="W34" s="55"/>
      <c r="X34" s="55"/>
      <c r="Y34" s="55"/>
      <c r="Z34" s="76"/>
    </row>
    <row r="35" spans="1:26" ht="12.75">
      <c r="A35">
        <v>0</v>
      </c>
      <c r="B35">
        <v>28</v>
      </c>
      <c r="C35"/>
      <c r="D35">
        <v>13</v>
      </c>
      <c r="E35">
        <v>899</v>
      </c>
      <c r="F35">
        <v>899</v>
      </c>
      <c r="G35">
        <v>863040</v>
      </c>
      <c r="H35">
        <v>0.030693</v>
      </c>
      <c r="I35">
        <v>3</v>
      </c>
      <c r="J35">
        <v>2880</v>
      </c>
      <c r="K35">
        <v>0</v>
      </c>
      <c r="L35">
        <v>0</v>
      </c>
      <c r="M35">
        <v>269.216998</v>
      </c>
      <c r="N35">
        <v>0.096</v>
      </c>
      <c r="O35">
        <v>0.095893</v>
      </c>
      <c r="P35" s="75"/>
      <c r="Q35" s="55"/>
      <c r="R35" s="99">
        <f t="shared" si="2"/>
        <v>0.3337041156840934</v>
      </c>
      <c r="S35" s="101">
        <v>0.05</v>
      </c>
      <c r="T35" s="101"/>
      <c r="U35" s="101"/>
      <c r="V35" s="55"/>
      <c r="W35" s="55"/>
      <c r="X35" s="55"/>
      <c r="Y35" s="55"/>
      <c r="Z35" s="76"/>
    </row>
    <row r="36" spans="1:26" ht="12.75">
      <c r="A36">
        <v>0</v>
      </c>
      <c r="B36">
        <v>29</v>
      </c>
      <c r="C36"/>
      <c r="D36">
        <v>13</v>
      </c>
      <c r="E36">
        <v>899</v>
      </c>
      <c r="F36">
        <v>899</v>
      </c>
      <c r="G36">
        <v>863040</v>
      </c>
      <c r="H36">
        <v>0.030587</v>
      </c>
      <c r="I36">
        <v>2</v>
      </c>
      <c r="J36">
        <v>1920</v>
      </c>
      <c r="K36">
        <v>0</v>
      </c>
      <c r="L36">
        <v>0</v>
      </c>
      <c r="M36">
        <v>259.487534</v>
      </c>
      <c r="N36">
        <v>0.096</v>
      </c>
      <c r="O36">
        <v>0.095893</v>
      </c>
      <c r="P36" s="75"/>
      <c r="Q36" s="55"/>
      <c r="R36" s="99">
        <f t="shared" si="2"/>
        <v>0.22246941045606228</v>
      </c>
      <c r="S36" s="101">
        <v>0.05</v>
      </c>
      <c r="T36" s="101"/>
      <c r="U36" s="101"/>
      <c r="V36" s="55"/>
      <c r="W36" s="55"/>
      <c r="X36" s="55"/>
      <c r="Y36" s="55"/>
      <c r="Z36" s="76"/>
    </row>
    <row r="37" spans="1:26" ht="12.75">
      <c r="A37">
        <v>0</v>
      </c>
      <c r="B37">
        <v>30</v>
      </c>
      <c r="C37"/>
      <c r="D37">
        <v>13</v>
      </c>
      <c r="E37">
        <v>899</v>
      </c>
      <c r="F37">
        <v>899</v>
      </c>
      <c r="G37">
        <v>863040</v>
      </c>
      <c r="H37">
        <v>0.030238</v>
      </c>
      <c r="I37">
        <v>1</v>
      </c>
      <c r="J37">
        <v>960</v>
      </c>
      <c r="K37">
        <v>0</v>
      </c>
      <c r="L37">
        <v>0</v>
      </c>
      <c r="M37">
        <v>269.410717</v>
      </c>
      <c r="N37">
        <v>0.096</v>
      </c>
      <c r="O37">
        <v>0.095893</v>
      </c>
      <c r="P37" s="75"/>
      <c r="Q37" s="55"/>
      <c r="R37" s="99">
        <f t="shared" si="2"/>
        <v>0.11123470522803114</v>
      </c>
      <c r="S37" s="101">
        <v>0.05</v>
      </c>
      <c r="T37" s="101"/>
      <c r="U37" s="101"/>
      <c r="V37" s="55"/>
      <c r="W37" s="55"/>
      <c r="X37" s="55"/>
      <c r="Y37" s="55"/>
      <c r="Z37" s="76"/>
    </row>
    <row r="38" spans="1:26" ht="12.75">
      <c r="A38">
        <v>0</v>
      </c>
      <c r="B38">
        <v>31</v>
      </c>
      <c r="C38"/>
      <c r="D38">
        <v>13</v>
      </c>
      <c r="E38">
        <v>899</v>
      </c>
      <c r="F38">
        <v>899</v>
      </c>
      <c r="G38">
        <v>863040</v>
      </c>
      <c r="H38">
        <v>0.029902</v>
      </c>
      <c r="I38">
        <v>0</v>
      </c>
      <c r="J38">
        <v>0</v>
      </c>
      <c r="K38">
        <v>0</v>
      </c>
      <c r="L38">
        <v>0</v>
      </c>
      <c r="M38">
        <v>244.453055</v>
      </c>
      <c r="N38">
        <v>0.096</v>
      </c>
      <c r="O38">
        <v>0.095893</v>
      </c>
      <c r="P38" s="75"/>
      <c r="Q38" s="55"/>
      <c r="R38" s="99">
        <f t="shared" si="2"/>
        <v>0</v>
      </c>
      <c r="S38" s="101">
        <v>0.05</v>
      </c>
      <c r="T38" s="101"/>
      <c r="U38" s="101"/>
      <c r="V38" s="55"/>
      <c r="W38" s="55"/>
      <c r="X38" s="55"/>
      <c r="Y38" s="55"/>
      <c r="Z38" s="76"/>
    </row>
    <row r="39" spans="1:26" ht="12.75">
      <c r="A39">
        <v>0</v>
      </c>
      <c r="B39">
        <v>32</v>
      </c>
      <c r="C39"/>
      <c r="D39">
        <v>13</v>
      </c>
      <c r="E39">
        <v>899</v>
      </c>
      <c r="F39">
        <v>899</v>
      </c>
      <c r="G39">
        <v>863040</v>
      </c>
      <c r="H39">
        <v>0.030219</v>
      </c>
      <c r="I39">
        <v>1</v>
      </c>
      <c r="J39">
        <v>960</v>
      </c>
      <c r="K39">
        <v>0</v>
      </c>
      <c r="L39">
        <v>0</v>
      </c>
      <c r="M39">
        <v>267.659467</v>
      </c>
      <c r="N39">
        <v>0.096</v>
      </c>
      <c r="O39">
        <v>0.095893</v>
      </c>
      <c r="P39" s="75"/>
      <c r="Q39" s="55"/>
      <c r="R39" s="99">
        <f t="shared" si="2"/>
        <v>0.11123470522803114</v>
      </c>
      <c r="S39" s="101">
        <v>0.05</v>
      </c>
      <c r="T39" s="101"/>
      <c r="U39" s="101"/>
      <c r="V39" s="55"/>
      <c r="W39" s="55"/>
      <c r="X39" s="55"/>
      <c r="Y39" s="55"/>
      <c r="Z39" s="76"/>
    </row>
    <row r="40" spans="1:26" ht="12.75">
      <c r="A40">
        <v>0</v>
      </c>
      <c r="B40">
        <v>33</v>
      </c>
      <c r="C40"/>
      <c r="D40">
        <v>13</v>
      </c>
      <c r="E40">
        <v>899</v>
      </c>
      <c r="F40">
        <v>899</v>
      </c>
      <c r="G40">
        <v>863040</v>
      </c>
      <c r="H40">
        <v>0.030086</v>
      </c>
      <c r="I40">
        <v>1</v>
      </c>
      <c r="J40">
        <v>960</v>
      </c>
      <c r="K40">
        <v>0</v>
      </c>
      <c r="L40">
        <v>0</v>
      </c>
      <c r="M40">
        <v>269.803644</v>
      </c>
      <c r="N40">
        <v>0.096</v>
      </c>
      <c r="O40">
        <v>0.095893</v>
      </c>
      <c r="P40" s="75"/>
      <c r="Q40" s="55"/>
      <c r="R40" s="99">
        <f t="shared" si="2"/>
        <v>0.11123470522803114</v>
      </c>
      <c r="S40" s="101">
        <v>0.05</v>
      </c>
      <c r="T40" s="101"/>
      <c r="U40" s="101"/>
      <c r="V40" s="55"/>
      <c r="W40" s="55"/>
      <c r="X40" s="55"/>
      <c r="Y40" s="55"/>
      <c r="Z40" s="76"/>
    </row>
    <row r="41" spans="1:26" ht="12.75">
      <c r="A41">
        <v>0</v>
      </c>
      <c r="B41">
        <v>34</v>
      </c>
      <c r="C41"/>
      <c r="D41">
        <v>13</v>
      </c>
      <c r="E41">
        <v>899</v>
      </c>
      <c r="F41">
        <v>899</v>
      </c>
      <c r="G41">
        <v>863040</v>
      </c>
      <c r="H41">
        <v>0.029975</v>
      </c>
      <c r="I41">
        <v>0</v>
      </c>
      <c r="J41">
        <v>0</v>
      </c>
      <c r="K41">
        <v>0</v>
      </c>
      <c r="L41">
        <v>0</v>
      </c>
      <c r="M41">
        <v>270.000011</v>
      </c>
      <c r="N41">
        <v>0.096</v>
      </c>
      <c r="O41">
        <v>0.095893</v>
      </c>
      <c r="P41" s="75"/>
      <c r="Q41" s="55"/>
      <c r="R41" s="99">
        <f t="shared" si="2"/>
        <v>0</v>
      </c>
      <c r="S41" s="101">
        <v>0.05</v>
      </c>
      <c r="T41" s="101"/>
      <c r="U41" s="101"/>
      <c r="V41" s="55"/>
      <c r="W41" s="55"/>
      <c r="X41" s="55"/>
      <c r="Y41" s="55"/>
      <c r="Z41" s="76"/>
    </row>
    <row r="42" spans="1:26" ht="12.75">
      <c r="A42">
        <v>20</v>
      </c>
      <c r="B42">
        <v>0</v>
      </c>
      <c r="C42"/>
      <c r="D42">
        <v>13</v>
      </c>
      <c r="E42">
        <v>899</v>
      </c>
      <c r="F42">
        <v>899</v>
      </c>
      <c r="G42">
        <v>863040</v>
      </c>
      <c r="H42">
        <v>0.031918</v>
      </c>
      <c r="I42">
        <v>15</v>
      </c>
      <c r="J42">
        <v>14400</v>
      </c>
      <c r="K42">
        <v>0</v>
      </c>
      <c r="L42">
        <v>0</v>
      </c>
      <c r="M42">
        <v>243.448033</v>
      </c>
      <c r="N42">
        <v>0.096</v>
      </c>
      <c r="O42">
        <v>0.095893</v>
      </c>
      <c r="P42" s="75"/>
      <c r="Q42" s="55"/>
      <c r="R42" s="99">
        <f t="shared" si="2"/>
        <v>1.668520578420467</v>
      </c>
      <c r="S42" s="101">
        <v>0.05</v>
      </c>
      <c r="T42" s="101"/>
      <c r="U42" s="101"/>
      <c r="V42" s="55"/>
      <c r="W42" s="55"/>
      <c r="X42" s="55"/>
      <c r="Y42" s="55"/>
      <c r="Z42" s="76"/>
    </row>
    <row r="43" spans="1:26" ht="12.75">
      <c r="A43">
        <v>21</v>
      </c>
      <c r="B43">
        <v>0</v>
      </c>
      <c r="C43"/>
      <c r="D43">
        <v>13</v>
      </c>
      <c r="E43">
        <v>899</v>
      </c>
      <c r="F43">
        <v>899</v>
      </c>
      <c r="G43">
        <v>863040</v>
      </c>
      <c r="H43">
        <v>0.031329</v>
      </c>
      <c r="I43">
        <v>10</v>
      </c>
      <c r="J43">
        <v>9600</v>
      </c>
      <c r="K43">
        <v>0</v>
      </c>
      <c r="L43">
        <v>0</v>
      </c>
      <c r="M43">
        <v>268.377308</v>
      </c>
      <c r="N43">
        <v>0.096</v>
      </c>
      <c r="O43">
        <v>0.095893</v>
      </c>
      <c r="P43" s="75"/>
      <c r="Q43" s="55"/>
      <c r="R43" s="99">
        <f t="shared" si="2"/>
        <v>1.1123470522803114</v>
      </c>
      <c r="S43" s="101">
        <v>0.05</v>
      </c>
      <c r="T43" s="101"/>
      <c r="U43" s="101"/>
      <c r="V43" s="55"/>
      <c r="W43" s="55"/>
      <c r="X43" s="55"/>
      <c r="Y43" s="55"/>
      <c r="Z43" s="76"/>
    </row>
    <row r="44" spans="1:26" ht="12.75">
      <c r="A44">
        <v>22</v>
      </c>
      <c r="B44">
        <v>0</v>
      </c>
      <c r="C44"/>
      <c r="D44">
        <v>13</v>
      </c>
      <c r="E44">
        <v>899</v>
      </c>
      <c r="F44">
        <v>899</v>
      </c>
      <c r="G44">
        <v>863040</v>
      </c>
      <c r="H44">
        <v>0.031462</v>
      </c>
      <c r="I44">
        <v>9</v>
      </c>
      <c r="J44">
        <v>8640</v>
      </c>
      <c r="K44">
        <v>0</v>
      </c>
      <c r="L44">
        <v>0</v>
      </c>
      <c r="M44">
        <v>269.346816</v>
      </c>
      <c r="N44">
        <v>0.096</v>
      </c>
      <c r="O44">
        <v>0.095893</v>
      </c>
      <c r="P44" s="75"/>
      <c r="Q44" s="55"/>
      <c r="R44" s="99">
        <f t="shared" si="2"/>
        <v>1.0011123470522802</v>
      </c>
      <c r="S44" s="101">
        <v>0.05</v>
      </c>
      <c r="T44" s="101"/>
      <c r="U44" s="101"/>
      <c r="V44" s="55"/>
      <c r="W44" s="55"/>
      <c r="X44" s="55"/>
      <c r="Y44" s="55"/>
      <c r="Z44" s="76"/>
    </row>
    <row r="45" spans="1:26" ht="12.75">
      <c r="A45">
        <v>23</v>
      </c>
      <c r="B45">
        <v>0</v>
      </c>
      <c r="C45"/>
      <c r="D45">
        <v>13</v>
      </c>
      <c r="E45">
        <v>899</v>
      </c>
      <c r="F45">
        <v>899</v>
      </c>
      <c r="G45">
        <v>863040</v>
      </c>
      <c r="H45">
        <v>0.031225</v>
      </c>
      <c r="I45">
        <v>5</v>
      </c>
      <c r="J45">
        <v>4800</v>
      </c>
      <c r="K45">
        <v>0</v>
      </c>
      <c r="L45">
        <v>0</v>
      </c>
      <c r="M45">
        <v>270.000004</v>
      </c>
      <c r="N45">
        <v>0.096</v>
      </c>
      <c r="O45">
        <v>0.095893</v>
      </c>
      <c r="P45" s="75"/>
      <c r="Q45" s="55"/>
      <c r="R45" s="99">
        <f t="shared" si="2"/>
        <v>0.5561735261401557</v>
      </c>
      <c r="S45" s="101">
        <v>0.05</v>
      </c>
      <c r="T45" s="101"/>
      <c r="U45" s="101"/>
      <c r="V45" s="55"/>
      <c r="W45" s="55"/>
      <c r="X45" s="55"/>
      <c r="Y45" s="55"/>
      <c r="Z45" s="76"/>
    </row>
    <row r="46" spans="1:26" ht="12.75">
      <c r="A46">
        <v>24</v>
      </c>
      <c r="B46">
        <v>0</v>
      </c>
      <c r="C46"/>
      <c r="D46">
        <v>13</v>
      </c>
      <c r="E46">
        <v>899</v>
      </c>
      <c r="F46">
        <v>899</v>
      </c>
      <c r="G46">
        <v>863040</v>
      </c>
      <c r="H46">
        <v>0.031176</v>
      </c>
      <c r="I46">
        <v>7</v>
      </c>
      <c r="J46">
        <v>6720</v>
      </c>
      <c r="K46">
        <v>0</v>
      </c>
      <c r="L46">
        <v>0</v>
      </c>
      <c r="M46">
        <v>270.000009</v>
      </c>
      <c r="N46">
        <v>0.096</v>
      </c>
      <c r="O46">
        <v>0.095893</v>
      </c>
      <c r="P46" s="75"/>
      <c r="Q46" s="55"/>
      <c r="R46" s="99">
        <f t="shared" si="2"/>
        <v>0.778642936596218</v>
      </c>
      <c r="S46" s="101">
        <v>0.05</v>
      </c>
      <c r="T46" s="101"/>
      <c r="U46" s="101"/>
      <c r="V46" s="55"/>
      <c r="W46" s="55"/>
      <c r="X46" s="55"/>
      <c r="Y46" s="55"/>
      <c r="Z46" s="76"/>
    </row>
    <row r="47" spans="1:26" ht="12.75">
      <c r="A47">
        <v>25</v>
      </c>
      <c r="B47">
        <v>0</v>
      </c>
      <c r="C47"/>
      <c r="D47">
        <v>13</v>
      </c>
      <c r="E47">
        <v>899</v>
      </c>
      <c r="F47">
        <v>899</v>
      </c>
      <c r="G47">
        <v>863040</v>
      </c>
      <c r="H47">
        <v>0.031357</v>
      </c>
      <c r="I47">
        <v>7</v>
      </c>
      <c r="J47">
        <v>6720</v>
      </c>
      <c r="K47">
        <v>0</v>
      </c>
      <c r="L47">
        <v>0</v>
      </c>
      <c r="M47">
        <v>269.274395</v>
      </c>
      <c r="N47">
        <v>0.096</v>
      </c>
      <c r="O47">
        <v>0.095893</v>
      </c>
      <c r="P47" s="75"/>
      <c r="Q47" s="55"/>
      <c r="R47" s="99">
        <f t="shared" si="2"/>
        <v>0.778642936596218</v>
      </c>
      <c r="S47" s="101">
        <v>0.05</v>
      </c>
      <c r="T47" s="101"/>
      <c r="U47" s="101"/>
      <c r="V47" s="55"/>
      <c r="W47" s="55"/>
      <c r="X47" s="55"/>
      <c r="Y47" s="55"/>
      <c r="Z47" s="76"/>
    </row>
    <row r="48" spans="1:26" ht="12.75">
      <c r="A48">
        <v>26</v>
      </c>
      <c r="B48">
        <v>0</v>
      </c>
      <c r="C48"/>
      <c r="D48">
        <v>13</v>
      </c>
      <c r="E48">
        <v>899</v>
      </c>
      <c r="F48">
        <v>899</v>
      </c>
      <c r="G48">
        <v>863040</v>
      </c>
      <c r="H48">
        <v>0.03075</v>
      </c>
      <c r="I48">
        <v>6</v>
      </c>
      <c r="J48">
        <v>5760</v>
      </c>
      <c r="K48">
        <v>0</v>
      </c>
      <c r="L48">
        <v>0</v>
      </c>
      <c r="M48">
        <v>269.639174</v>
      </c>
      <c r="N48">
        <v>0.096</v>
      </c>
      <c r="O48">
        <v>0.095893</v>
      </c>
      <c r="P48" s="75"/>
      <c r="Q48" s="55"/>
      <c r="R48" s="99">
        <f t="shared" si="2"/>
        <v>0.6674082313681868</v>
      </c>
      <c r="S48" s="101">
        <v>0.05</v>
      </c>
      <c r="T48" s="101"/>
      <c r="U48" s="101"/>
      <c r="V48" s="55"/>
      <c r="W48" s="55"/>
      <c r="X48" s="55"/>
      <c r="Y48" s="55"/>
      <c r="Z48" s="76"/>
    </row>
    <row r="49" spans="1:26" ht="12.75">
      <c r="A49">
        <v>27</v>
      </c>
      <c r="B49">
        <v>0</v>
      </c>
      <c r="C49"/>
      <c r="D49">
        <v>13</v>
      </c>
      <c r="E49">
        <v>899</v>
      </c>
      <c r="F49">
        <v>899</v>
      </c>
      <c r="G49">
        <v>863040</v>
      </c>
      <c r="H49">
        <v>0.030719</v>
      </c>
      <c r="I49">
        <v>3</v>
      </c>
      <c r="J49">
        <v>2880</v>
      </c>
      <c r="K49">
        <v>0</v>
      </c>
      <c r="L49">
        <v>0</v>
      </c>
      <c r="M49">
        <v>267.11519</v>
      </c>
      <c r="N49">
        <v>0.096</v>
      </c>
      <c r="O49">
        <v>0.095893</v>
      </c>
      <c r="P49" s="75"/>
      <c r="Q49" s="55"/>
      <c r="R49" s="99">
        <f t="shared" si="2"/>
        <v>0.3337041156840934</v>
      </c>
      <c r="S49" s="101">
        <v>0.05</v>
      </c>
      <c r="T49" s="101"/>
      <c r="U49" s="101"/>
      <c r="V49" s="55"/>
      <c r="W49" s="55"/>
      <c r="X49" s="55"/>
      <c r="Y49" s="55"/>
      <c r="Z49" s="76"/>
    </row>
    <row r="50" spans="1:26" ht="12.75">
      <c r="A50">
        <v>28</v>
      </c>
      <c r="B50">
        <v>0</v>
      </c>
      <c r="C50"/>
      <c r="D50">
        <v>13</v>
      </c>
      <c r="E50">
        <v>899</v>
      </c>
      <c r="F50">
        <v>899</v>
      </c>
      <c r="G50">
        <v>863040</v>
      </c>
      <c r="H50">
        <v>0.0309</v>
      </c>
      <c r="I50">
        <v>4</v>
      </c>
      <c r="J50">
        <v>3840</v>
      </c>
      <c r="K50">
        <v>0</v>
      </c>
      <c r="L50">
        <v>0</v>
      </c>
      <c r="M50">
        <v>269.279247</v>
      </c>
      <c r="N50">
        <v>0.096</v>
      </c>
      <c r="O50">
        <v>0.095893</v>
      </c>
      <c r="P50" s="75"/>
      <c r="Q50" s="55"/>
      <c r="R50" s="99">
        <f t="shared" si="2"/>
        <v>0.44493882091212456</v>
      </c>
      <c r="S50" s="101">
        <v>0.05</v>
      </c>
      <c r="T50" s="101"/>
      <c r="U50" s="101"/>
      <c r="V50" s="55"/>
      <c r="W50" s="55"/>
      <c r="X50" s="55"/>
      <c r="Y50" s="55"/>
      <c r="Z50" s="76"/>
    </row>
    <row r="51" spans="1:26" ht="12.75">
      <c r="A51">
        <v>29</v>
      </c>
      <c r="B51">
        <v>0</v>
      </c>
      <c r="C51"/>
      <c r="D51">
        <v>13</v>
      </c>
      <c r="E51">
        <v>899</v>
      </c>
      <c r="F51">
        <v>899</v>
      </c>
      <c r="G51">
        <v>863040</v>
      </c>
      <c r="H51">
        <v>0.030724</v>
      </c>
      <c r="I51">
        <v>3</v>
      </c>
      <c r="J51">
        <v>2880</v>
      </c>
      <c r="K51">
        <v>0</v>
      </c>
      <c r="L51">
        <v>0</v>
      </c>
      <c r="M51">
        <v>260.009823</v>
      </c>
      <c r="N51">
        <v>0.096</v>
      </c>
      <c r="O51">
        <v>0.095893</v>
      </c>
      <c r="P51" s="75"/>
      <c r="Q51" s="55"/>
      <c r="R51" s="99">
        <f t="shared" si="2"/>
        <v>0.3337041156840934</v>
      </c>
      <c r="S51" s="101">
        <v>0.05</v>
      </c>
      <c r="T51" s="101"/>
      <c r="U51" s="101"/>
      <c r="V51" s="55"/>
      <c r="W51" s="55"/>
      <c r="X51" s="55"/>
      <c r="Y51" s="55"/>
      <c r="Z51" s="76"/>
    </row>
    <row r="52" spans="1:26" ht="12.75">
      <c r="A52">
        <v>30</v>
      </c>
      <c r="B52">
        <v>0</v>
      </c>
      <c r="C52"/>
      <c r="D52">
        <v>13</v>
      </c>
      <c r="E52">
        <v>899</v>
      </c>
      <c r="F52">
        <v>899</v>
      </c>
      <c r="G52">
        <v>863040</v>
      </c>
      <c r="H52">
        <v>0.030365</v>
      </c>
      <c r="I52">
        <v>2</v>
      </c>
      <c r="J52">
        <v>1920</v>
      </c>
      <c r="K52">
        <v>0</v>
      </c>
      <c r="L52">
        <v>0</v>
      </c>
      <c r="M52">
        <v>269.458401</v>
      </c>
      <c r="N52">
        <v>0.096</v>
      </c>
      <c r="O52">
        <v>0.095893</v>
      </c>
      <c r="P52" s="75"/>
      <c r="Q52" s="55"/>
      <c r="R52" s="99">
        <f t="shared" si="2"/>
        <v>0.22246941045606228</v>
      </c>
      <c r="S52" s="101">
        <v>0.05</v>
      </c>
      <c r="T52" s="101"/>
      <c r="U52" s="101"/>
      <c r="V52" s="55"/>
      <c r="W52" s="55"/>
      <c r="X52" s="55"/>
      <c r="Y52" s="55"/>
      <c r="Z52" s="76"/>
    </row>
    <row r="53" spans="1:26" ht="12.75">
      <c r="A53">
        <v>31</v>
      </c>
      <c r="B53">
        <v>0</v>
      </c>
      <c r="C53"/>
      <c r="D53">
        <v>13</v>
      </c>
      <c r="E53">
        <v>899</v>
      </c>
      <c r="F53">
        <v>899</v>
      </c>
      <c r="G53">
        <v>863040</v>
      </c>
      <c r="H53">
        <v>0.04677</v>
      </c>
      <c r="I53">
        <v>5</v>
      </c>
      <c r="J53">
        <v>4800</v>
      </c>
      <c r="K53">
        <v>0</v>
      </c>
      <c r="L53">
        <v>0</v>
      </c>
      <c r="M53">
        <v>244.513876</v>
      </c>
      <c r="N53">
        <v>0.096</v>
      </c>
      <c r="O53">
        <v>0.095893</v>
      </c>
      <c r="P53" s="75"/>
      <c r="Q53" s="55"/>
      <c r="R53" s="99">
        <f t="shared" si="2"/>
        <v>0.5561735261401557</v>
      </c>
      <c r="S53" s="101">
        <v>0.05</v>
      </c>
      <c r="T53" s="101"/>
      <c r="U53" s="101"/>
      <c r="V53" s="55"/>
      <c r="W53" s="55"/>
      <c r="X53" s="55"/>
      <c r="Y53" s="55"/>
      <c r="Z53" s="76"/>
    </row>
    <row r="54" spans="1:26" ht="12.75">
      <c r="A54">
        <v>32</v>
      </c>
      <c r="B54">
        <v>0</v>
      </c>
      <c r="C54"/>
      <c r="D54">
        <v>13</v>
      </c>
      <c r="E54">
        <v>899</v>
      </c>
      <c r="F54">
        <v>899</v>
      </c>
      <c r="G54">
        <v>863040</v>
      </c>
      <c r="H54">
        <v>0.030369</v>
      </c>
      <c r="I54">
        <v>1</v>
      </c>
      <c r="J54">
        <v>960</v>
      </c>
      <c r="K54">
        <v>0</v>
      </c>
      <c r="L54">
        <v>0</v>
      </c>
      <c r="M54">
        <v>267.837778</v>
      </c>
      <c r="N54">
        <v>0.096</v>
      </c>
      <c r="O54">
        <v>0.095893</v>
      </c>
      <c r="P54" s="75"/>
      <c r="Q54" s="55"/>
      <c r="R54" s="99">
        <f t="shared" si="2"/>
        <v>0.11123470522803114</v>
      </c>
      <c r="S54" s="101">
        <v>0.05</v>
      </c>
      <c r="T54" s="101"/>
      <c r="U54" s="101"/>
      <c r="V54" s="55"/>
      <c r="W54" s="55"/>
      <c r="X54" s="55"/>
      <c r="Y54" s="55"/>
      <c r="Z54" s="76"/>
    </row>
    <row r="55" spans="1:26" ht="12.75">
      <c r="A55">
        <v>33</v>
      </c>
      <c r="B55">
        <v>0</v>
      </c>
      <c r="C55"/>
      <c r="D55">
        <v>13</v>
      </c>
      <c r="E55">
        <v>899</v>
      </c>
      <c r="F55">
        <v>899</v>
      </c>
      <c r="G55">
        <v>863040</v>
      </c>
      <c r="H55">
        <v>0.03025</v>
      </c>
      <c r="I55">
        <v>1</v>
      </c>
      <c r="J55">
        <v>960</v>
      </c>
      <c r="K55">
        <v>0</v>
      </c>
      <c r="L55">
        <v>0</v>
      </c>
      <c r="M55">
        <v>269.8198</v>
      </c>
      <c r="N55">
        <v>0.096</v>
      </c>
      <c r="O55">
        <v>0.095893</v>
      </c>
      <c r="P55" s="75"/>
      <c r="Q55" s="55"/>
      <c r="R55" s="99">
        <f t="shared" si="2"/>
        <v>0.11123470522803114</v>
      </c>
      <c r="S55" s="101">
        <v>0.05</v>
      </c>
      <c r="T55" s="101"/>
      <c r="U55" s="101"/>
      <c r="V55" s="55"/>
      <c r="W55" s="55"/>
      <c r="X55" s="55"/>
      <c r="Y55" s="55"/>
      <c r="Z55" s="76"/>
    </row>
    <row r="56" spans="1:26" ht="12.75">
      <c r="A56">
        <v>34</v>
      </c>
      <c r="B56">
        <v>0</v>
      </c>
      <c r="C56"/>
      <c r="D56">
        <v>13</v>
      </c>
      <c r="E56">
        <v>899</v>
      </c>
      <c r="F56">
        <v>899</v>
      </c>
      <c r="G56">
        <v>863040</v>
      </c>
      <c r="H56">
        <v>0.03018</v>
      </c>
      <c r="I56">
        <v>1</v>
      </c>
      <c r="J56">
        <v>960</v>
      </c>
      <c r="K56">
        <v>0</v>
      </c>
      <c r="L56">
        <v>0</v>
      </c>
      <c r="M56">
        <v>269.999992</v>
      </c>
      <c r="N56">
        <v>0.096</v>
      </c>
      <c r="O56">
        <v>0.095893</v>
      </c>
      <c r="P56" s="75"/>
      <c r="Q56" s="55"/>
      <c r="R56" s="99">
        <f t="shared" si="2"/>
        <v>0.11123470522803114</v>
      </c>
      <c r="S56" s="101">
        <v>0.05</v>
      </c>
      <c r="T56" s="101"/>
      <c r="U56" s="101"/>
      <c r="V56" s="55"/>
      <c r="W56" s="55"/>
      <c r="X56" s="55"/>
      <c r="Y56" s="55"/>
      <c r="Z56" s="76"/>
    </row>
    <row r="57" spans="1:26" ht="12.75">
      <c r="A57">
        <v>0</v>
      </c>
      <c r="B57">
        <v>20</v>
      </c>
      <c r="C57"/>
      <c r="D57">
        <v>13</v>
      </c>
      <c r="E57">
        <v>899</v>
      </c>
      <c r="F57">
        <v>899</v>
      </c>
      <c r="G57">
        <v>863040</v>
      </c>
      <c r="H57">
        <v>0.031741</v>
      </c>
      <c r="I57">
        <v>15</v>
      </c>
      <c r="J57">
        <v>14400</v>
      </c>
      <c r="K57">
        <v>0</v>
      </c>
      <c r="L57">
        <v>0</v>
      </c>
      <c r="M57">
        <v>243.407898</v>
      </c>
      <c r="N57">
        <v>0.096</v>
      </c>
      <c r="O57">
        <v>0.095893</v>
      </c>
      <c r="P57" s="75"/>
      <c r="Q57" s="55"/>
      <c r="R57" s="99">
        <f t="shared" si="2"/>
        <v>1.668520578420467</v>
      </c>
      <c r="S57" s="101">
        <v>0.05</v>
      </c>
      <c r="T57" s="101"/>
      <c r="U57" s="101"/>
      <c r="V57" s="55"/>
      <c r="W57" s="55"/>
      <c r="X57" s="55"/>
      <c r="Y57" s="55"/>
      <c r="Z57" s="76"/>
    </row>
    <row r="58" spans="1:26" ht="12.75">
      <c r="A58">
        <v>0</v>
      </c>
      <c r="B58">
        <v>21</v>
      </c>
      <c r="C58"/>
      <c r="D58">
        <v>13</v>
      </c>
      <c r="E58">
        <v>899</v>
      </c>
      <c r="F58">
        <v>899</v>
      </c>
      <c r="G58">
        <v>863040</v>
      </c>
      <c r="H58">
        <v>0.031241</v>
      </c>
      <c r="I58">
        <v>10</v>
      </c>
      <c r="J58">
        <v>9600</v>
      </c>
      <c r="K58">
        <v>0</v>
      </c>
      <c r="L58">
        <v>0</v>
      </c>
      <c r="M58">
        <v>268.249885</v>
      </c>
      <c r="N58">
        <v>0.096</v>
      </c>
      <c r="O58">
        <v>0.095893</v>
      </c>
      <c r="P58" s="75"/>
      <c r="Q58" s="55"/>
      <c r="R58" s="99">
        <f t="shared" si="2"/>
        <v>1.1123470522803114</v>
      </c>
      <c r="S58" s="101">
        <v>0.05</v>
      </c>
      <c r="T58" s="101"/>
      <c r="U58" s="101"/>
      <c r="V58" s="55"/>
      <c r="W58" s="55"/>
      <c r="X58" s="55"/>
      <c r="Y58" s="55"/>
      <c r="Z58" s="76"/>
    </row>
    <row r="59" spans="1:26" ht="12.75">
      <c r="A59">
        <v>0</v>
      </c>
      <c r="B59">
        <v>19</v>
      </c>
      <c r="C59"/>
      <c r="D59">
        <v>15</v>
      </c>
      <c r="E59">
        <v>1871</v>
      </c>
      <c r="F59">
        <v>3742</v>
      </c>
      <c r="G59">
        <v>44904000</v>
      </c>
      <c r="H59">
        <v>0.037136</v>
      </c>
      <c r="I59">
        <v>0</v>
      </c>
      <c r="J59">
        <v>0</v>
      </c>
      <c r="K59">
        <v>0</v>
      </c>
      <c r="L59">
        <v>0</v>
      </c>
      <c r="M59">
        <v>269.999977</v>
      </c>
      <c r="N59">
        <v>5</v>
      </c>
      <c r="O59">
        <v>4.989333</v>
      </c>
      <c r="P59" s="75"/>
      <c r="Q59" s="55"/>
      <c r="R59" s="114">
        <f t="shared" si="2"/>
        <v>0</v>
      </c>
      <c r="S59" s="91">
        <v>0.0001</v>
      </c>
      <c r="T59" s="91"/>
      <c r="U59" s="91"/>
      <c r="V59" s="55"/>
      <c r="W59" s="55"/>
      <c r="X59" s="55"/>
      <c r="Y59" s="55"/>
      <c r="Z59" s="76"/>
    </row>
    <row r="60" spans="1:26" ht="12.75">
      <c r="A60">
        <v>0</v>
      </c>
      <c r="B60">
        <v>22</v>
      </c>
      <c r="C60"/>
      <c r="D60">
        <v>13</v>
      </c>
      <c r="E60">
        <v>899</v>
      </c>
      <c r="F60">
        <v>899</v>
      </c>
      <c r="G60">
        <v>863040</v>
      </c>
      <c r="H60">
        <v>0.031265</v>
      </c>
      <c r="I60">
        <v>9</v>
      </c>
      <c r="J60">
        <v>8640</v>
      </c>
      <c r="K60">
        <v>0</v>
      </c>
      <c r="L60">
        <v>0</v>
      </c>
      <c r="M60">
        <v>269.292467</v>
      </c>
      <c r="N60">
        <v>0.096</v>
      </c>
      <c r="O60">
        <v>0.095893</v>
      </c>
      <c r="P60" s="75"/>
      <c r="Q60" s="55"/>
      <c r="R60" s="99">
        <f t="shared" si="2"/>
        <v>1.0011123470522802</v>
      </c>
      <c r="S60" s="101">
        <v>0.05</v>
      </c>
      <c r="T60" s="101"/>
      <c r="U60" s="101"/>
      <c r="V60" s="55"/>
      <c r="W60" s="55"/>
      <c r="X60" s="55"/>
      <c r="Y60" s="55"/>
      <c r="Z60" s="76"/>
    </row>
    <row r="61" spans="1:26" ht="13.5" thickBot="1">
      <c r="A61">
        <v>0</v>
      </c>
      <c r="B61">
        <v>23</v>
      </c>
      <c r="C61"/>
      <c r="D61">
        <v>13</v>
      </c>
      <c r="E61">
        <v>899</v>
      </c>
      <c r="F61">
        <v>899</v>
      </c>
      <c r="G61">
        <v>863040</v>
      </c>
      <c r="H61">
        <v>0.031128</v>
      </c>
      <c r="I61">
        <v>5</v>
      </c>
      <c r="J61">
        <v>4800</v>
      </c>
      <c r="K61">
        <v>0</v>
      </c>
      <c r="L61">
        <v>0</v>
      </c>
      <c r="M61">
        <v>269.99999</v>
      </c>
      <c r="N61">
        <v>0.096</v>
      </c>
      <c r="O61">
        <v>0.095893</v>
      </c>
      <c r="P61" s="77"/>
      <c r="Q61" s="59"/>
      <c r="R61" s="99">
        <f t="shared" si="2"/>
        <v>0.5561735261401557</v>
      </c>
      <c r="S61" s="103">
        <v>0.05</v>
      </c>
      <c r="T61" s="103"/>
      <c r="U61" s="103"/>
      <c r="V61" s="59"/>
      <c r="W61" s="59"/>
      <c r="X61" s="59"/>
      <c r="Y61" s="59"/>
      <c r="Z61" s="78"/>
    </row>
    <row r="62" ht="13.5" thickBot="1"/>
    <row r="63" spans="1:19" ht="13.5" thickBot="1">
      <c r="A63" s="513" t="s">
        <v>135</v>
      </c>
      <c r="B63" s="514"/>
      <c r="C63" s="514"/>
      <c r="D63" s="514"/>
      <c r="E63" s="515"/>
      <c r="S63" s="48"/>
    </row>
    <row r="64" spans="1:19" ht="12.75">
      <c r="A64" s="46"/>
      <c r="B64" s="64" t="s">
        <v>136</v>
      </c>
      <c r="C64" s="64" t="s">
        <v>137</v>
      </c>
      <c r="D64" s="64" t="s">
        <v>138</v>
      </c>
      <c r="E64" s="65" t="s">
        <v>139</v>
      </c>
      <c r="S64" s="48"/>
    </row>
    <row r="65" spans="1:5" ht="12.75">
      <c r="A65" s="79" t="s">
        <v>140</v>
      </c>
      <c r="B65" s="55">
        <v>0.004</v>
      </c>
      <c r="C65" s="55">
        <v>0.035</v>
      </c>
      <c r="D65" s="55">
        <v>0.002</v>
      </c>
      <c r="E65" s="76">
        <v>0.0018</v>
      </c>
    </row>
    <row r="66" spans="1:5" ht="12.75">
      <c r="A66" s="79" t="s">
        <v>141</v>
      </c>
      <c r="B66" s="55">
        <v>15</v>
      </c>
      <c r="C66" s="55">
        <v>7</v>
      </c>
      <c r="D66" s="55">
        <v>7</v>
      </c>
      <c r="E66" s="76">
        <v>7</v>
      </c>
    </row>
    <row r="67" spans="1:5" ht="12.75">
      <c r="A67" s="79" t="s">
        <v>142</v>
      </c>
      <c r="B67" s="55">
        <v>31</v>
      </c>
      <c r="C67" s="55">
        <v>15</v>
      </c>
      <c r="D67" s="55">
        <v>7</v>
      </c>
      <c r="E67" s="76">
        <v>7</v>
      </c>
    </row>
    <row r="68" spans="1:5" ht="12.75">
      <c r="A68" s="79" t="s">
        <v>143</v>
      </c>
      <c r="B68" s="55">
        <v>7</v>
      </c>
      <c r="C68" s="55">
        <v>4</v>
      </c>
      <c r="D68" s="55">
        <v>3</v>
      </c>
      <c r="E68" s="76">
        <v>2</v>
      </c>
    </row>
    <row r="69" spans="1:5" ht="13.5" thickBot="1">
      <c r="A69" s="80" t="s">
        <v>144</v>
      </c>
      <c r="B69" s="507" t="s">
        <v>145</v>
      </c>
      <c r="C69" s="507"/>
      <c r="D69" s="507"/>
      <c r="E69" s="508"/>
    </row>
    <row r="70" spans="1:5" ht="13.5" thickBot="1">
      <c r="A70" s="81" t="s">
        <v>146</v>
      </c>
      <c r="B70" s="507" t="s">
        <v>147</v>
      </c>
      <c r="C70" s="507"/>
      <c r="D70" s="507"/>
      <c r="E70" s="508"/>
    </row>
    <row r="71" spans="1:5" ht="13.5" thickBot="1">
      <c r="A71" s="82"/>
      <c r="B71" s="62"/>
      <c r="C71" s="62"/>
      <c r="D71" s="62"/>
      <c r="E71" s="62"/>
    </row>
    <row r="72" spans="1:17" ht="13.5" thickBot="1">
      <c r="A72" s="518" t="s">
        <v>149</v>
      </c>
      <c r="B72" s="519"/>
      <c r="C72" s="519"/>
      <c r="D72" s="519"/>
      <c r="E72" s="519"/>
      <c r="F72" s="519"/>
      <c r="G72" s="520"/>
      <c r="I72" s="501" t="s">
        <v>148</v>
      </c>
      <c r="J72" s="523"/>
      <c r="K72" s="523"/>
      <c r="L72" s="523"/>
      <c r="M72" s="523"/>
      <c r="N72" s="523"/>
      <c r="O72" s="523"/>
      <c r="P72" s="523"/>
      <c r="Q72" s="524"/>
    </row>
    <row r="73" spans="1:17" ht="12.75" customHeight="1">
      <c r="A73" s="455" t="s">
        <v>150</v>
      </c>
      <c r="B73" s="512"/>
      <c r="C73" s="510" t="s">
        <v>151</v>
      </c>
      <c r="D73" s="510"/>
      <c r="E73" s="510"/>
      <c r="F73" s="510"/>
      <c r="G73" s="511"/>
      <c r="I73" s="501" t="s">
        <v>303</v>
      </c>
      <c r="J73" s="502"/>
      <c r="K73" s="313" t="s">
        <v>304</v>
      </c>
      <c r="L73" s="313" t="s">
        <v>305</v>
      </c>
      <c r="M73" s="313" t="s">
        <v>306</v>
      </c>
      <c r="N73" s="313" t="s">
        <v>307</v>
      </c>
      <c r="O73" s="314" t="s">
        <v>309</v>
      </c>
      <c r="P73" s="319" t="s">
        <v>310</v>
      </c>
      <c r="Q73" s="320" t="s">
        <v>311</v>
      </c>
    </row>
    <row r="74" spans="1:17" ht="13.5" thickBot="1">
      <c r="A74" s="457" t="s">
        <v>155</v>
      </c>
      <c r="B74" s="509"/>
      <c r="C74" s="424" t="s">
        <v>156</v>
      </c>
      <c r="D74" s="424"/>
      <c r="E74" s="424"/>
      <c r="F74" s="424"/>
      <c r="G74" s="425"/>
      <c r="I74" s="503"/>
      <c r="J74" s="504"/>
      <c r="K74" s="311" t="s">
        <v>293</v>
      </c>
      <c r="L74" s="312">
        <v>0.15</v>
      </c>
      <c r="M74" s="312">
        <v>0.15</v>
      </c>
      <c r="N74" s="312">
        <v>0.05</v>
      </c>
      <c r="O74" s="132">
        <v>0</v>
      </c>
      <c r="P74" s="317">
        <v>32</v>
      </c>
      <c r="Q74" s="318">
        <v>10</v>
      </c>
    </row>
    <row r="75" spans="1:17" ht="12.75">
      <c r="A75" s="457" t="s">
        <v>158</v>
      </c>
      <c r="B75" s="509"/>
      <c r="C75" s="424" t="s">
        <v>159</v>
      </c>
      <c r="D75" s="424"/>
      <c r="E75" s="424"/>
      <c r="F75" s="424"/>
      <c r="G75" s="425"/>
      <c r="I75" s="501" t="s">
        <v>178</v>
      </c>
      <c r="J75" s="502"/>
      <c r="K75" s="313" t="s">
        <v>304</v>
      </c>
      <c r="L75" s="313" t="s">
        <v>305</v>
      </c>
      <c r="M75" s="313" t="s">
        <v>306</v>
      </c>
      <c r="N75" s="313" t="s">
        <v>307</v>
      </c>
      <c r="O75" s="314" t="s">
        <v>308</v>
      </c>
      <c r="P75" s="86"/>
      <c r="Q75" s="134"/>
    </row>
    <row r="76" spans="1:17" ht="13.5" thickBot="1">
      <c r="A76" s="457" t="s">
        <v>162</v>
      </c>
      <c r="B76" s="509"/>
      <c r="C76" s="424">
        <v>40</v>
      </c>
      <c r="D76" s="424"/>
      <c r="E76" s="424"/>
      <c r="F76" s="424"/>
      <c r="G76" s="425"/>
      <c r="I76" s="503"/>
      <c r="J76" s="504"/>
      <c r="K76" s="311" t="s">
        <v>293</v>
      </c>
      <c r="L76" s="312">
        <v>0.05</v>
      </c>
      <c r="M76" s="312">
        <v>0.05</v>
      </c>
      <c r="N76" s="312">
        <v>0.05</v>
      </c>
      <c r="O76" s="132">
        <v>0</v>
      </c>
      <c r="P76" s="315"/>
      <c r="Q76" s="316"/>
    </row>
    <row r="77" spans="1:7" ht="12.75">
      <c r="A77" s="448" t="s">
        <v>164</v>
      </c>
      <c r="B77" s="424"/>
      <c r="C77" s="424" t="s">
        <v>165</v>
      </c>
      <c r="D77" s="424"/>
      <c r="E77" s="424"/>
      <c r="F77" s="424"/>
      <c r="G77" s="425"/>
    </row>
    <row r="78" spans="1:7" ht="12.75">
      <c r="A78" s="448" t="s">
        <v>167</v>
      </c>
      <c r="B78" s="424"/>
      <c r="C78" s="424" t="s">
        <v>168</v>
      </c>
      <c r="D78" s="424"/>
      <c r="E78" s="424"/>
      <c r="F78" s="424"/>
      <c r="G78" s="425"/>
    </row>
    <row r="79" spans="1:7" ht="12.75">
      <c r="A79" s="448" t="s">
        <v>170</v>
      </c>
      <c r="B79" s="424"/>
      <c r="C79" s="424" t="s">
        <v>188</v>
      </c>
      <c r="D79" s="424"/>
      <c r="E79" s="424"/>
      <c r="F79" s="424"/>
      <c r="G79" s="425"/>
    </row>
    <row r="80" spans="1:7" ht="12.75">
      <c r="A80" s="457" t="s">
        <v>173</v>
      </c>
      <c r="B80" s="509"/>
      <c r="C80" s="424">
        <v>108</v>
      </c>
      <c r="D80" s="424"/>
      <c r="E80" s="424"/>
      <c r="F80" s="424"/>
      <c r="G80" s="425"/>
    </row>
    <row r="81" spans="1:7" ht="13.5" thickBot="1">
      <c r="A81" s="505" t="s">
        <v>176</v>
      </c>
      <c r="B81" s="506"/>
      <c r="C81" s="507" t="s">
        <v>189</v>
      </c>
      <c r="D81" s="507"/>
      <c r="E81" s="507"/>
      <c r="F81" s="507"/>
      <c r="G81" s="508"/>
    </row>
    <row r="82" ht="13.5" thickBot="1"/>
    <row r="83" spans="1:25" ht="13.5" thickBot="1">
      <c r="A83" s="513" t="s">
        <v>179</v>
      </c>
      <c r="B83" s="514"/>
      <c r="C83" s="514"/>
      <c r="D83" s="514"/>
      <c r="E83" s="514"/>
      <c r="F83" s="514"/>
      <c r="G83" s="514"/>
      <c r="H83" s="514"/>
      <c r="I83" s="514"/>
      <c r="J83" s="514"/>
      <c r="K83" s="514"/>
      <c r="L83" s="514"/>
      <c r="M83" s="514"/>
      <c r="N83" s="514"/>
      <c r="O83" s="514"/>
      <c r="P83" s="514"/>
      <c r="Q83" s="514"/>
      <c r="R83" s="514"/>
      <c r="S83" s="514"/>
      <c r="T83" s="514"/>
      <c r="U83" s="514"/>
      <c r="V83" s="514"/>
      <c r="W83" s="514"/>
      <c r="X83" s="514"/>
      <c r="Y83" s="515"/>
    </row>
    <row r="84" spans="1:25" ht="12.75">
      <c r="A84" s="105" t="s">
        <v>112</v>
      </c>
      <c r="B84" s="83">
        <v>11</v>
      </c>
      <c r="C84" s="84">
        <v>12</v>
      </c>
      <c r="D84" s="84">
        <v>13</v>
      </c>
      <c r="E84" s="84">
        <v>14</v>
      </c>
      <c r="F84" s="84">
        <v>15</v>
      </c>
      <c r="G84" s="84">
        <v>16</v>
      </c>
      <c r="H84" s="84">
        <v>17</v>
      </c>
      <c r="I84" s="84">
        <v>18</v>
      </c>
      <c r="J84" s="84">
        <v>19</v>
      </c>
      <c r="K84" s="84">
        <v>20</v>
      </c>
      <c r="L84" s="84">
        <v>21</v>
      </c>
      <c r="M84" s="106">
        <v>22</v>
      </c>
      <c r="N84" s="107">
        <v>23</v>
      </c>
      <c r="O84" s="107">
        <v>24</v>
      </c>
      <c r="P84" s="107">
        <v>25</v>
      </c>
      <c r="Q84" s="108">
        <v>26</v>
      </c>
      <c r="R84" s="115">
        <v>27</v>
      </c>
      <c r="S84" s="82">
        <v>28</v>
      </c>
      <c r="T84" s="82">
        <v>29</v>
      </c>
      <c r="U84" s="82">
        <v>30</v>
      </c>
      <c r="V84" s="82">
        <v>31</v>
      </c>
      <c r="W84" s="82">
        <v>32</v>
      </c>
      <c r="X84" s="82">
        <v>33</v>
      </c>
      <c r="Y84" s="116">
        <v>34</v>
      </c>
    </row>
    <row r="85" spans="1:25" ht="12.75">
      <c r="A85" s="97" t="s">
        <v>180</v>
      </c>
      <c r="B85" s="75">
        <v>0.002</v>
      </c>
      <c r="C85" s="75">
        <v>0.002</v>
      </c>
      <c r="D85" s="75">
        <v>0.002</v>
      </c>
      <c r="E85" s="75">
        <v>0.002</v>
      </c>
      <c r="F85" s="75">
        <v>0.003</v>
      </c>
      <c r="G85" s="75">
        <v>0.003</v>
      </c>
      <c r="H85" s="75">
        <v>0.003</v>
      </c>
      <c r="I85" s="75">
        <v>0.003</v>
      </c>
      <c r="J85" s="75">
        <v>0.003</v>
      </c>
      <c r="K85" s="55">
        <v>0.0015</v>
      </c>
      <c r="L85" s="55">
        <v>0.0015</v>
      </c>
      <c r="M85" s="55">
        <v>0.0015</v>
      </c>
      <c r="N85" s="55">
        <v>0.0015</v>
      </c>
      <c r="O85" s="55">
        <v>0.0015</v>
      </c>
      <c r="P85" s="55">
        <v>0.0015</v>
      </c>
      <c r="Q85" s="55">
        <v>0.0015</v>
      </c>
      <c r="R85" s="55">
        <v>0.0015</v>
      </c>
      <c r="S85" s="55">
        <v>0.0015</v>
      </c>
      <c r="T85" s="55">
        <v>0.0015</v>
      </c>
      <c r="U85" s="55">
        <v>0.0015</v>
      </c>
      <c r="V85" s="55">
        <v>0.0015</v>
      </c>
      <c r="W85" s="55">
        <v>0.0015</v>
      </c>
      <c r="X85" s="55">
        <v>0.0015</v>
      </c>
      <c r="Y85" s="76">
        <v>0.0015</v>
      </c>
    </row>
    <row r="86" spans="1:25" ht="12.75">
      <c r="A86" s="97" t="s">
        <v>181</v>
      </c>
      <c r="B86" s="75" t="s">
        <v>183</v>
      </c>
      <c r="C86" s="75" t="s">
        <v>183</v>
      </c>
      <c r="D86" s="75" t="s">
        <v>183</v>
      </c>
      <c r="E86" s="75" t="s">
        <v>183</v>
      </c>
      <c r="F86" s="75" t="s">
        <v>183</v>
      </c>
      <c r="G86" s="75" t="s">
        <v>183</v>
      </c>
      <c r="H86" s="75" t="s">
        <v>183</v>
      </c>
      <c r="I86" s="75" t="s">
        <v>183</v>
      </c>
      <c r="J86" s="75" t="s">
        <v>183</v>
      </c>
      <c r="K86" s="75" t="s">
        <v>183</v>
      </c>
      <c r="L86" s="75" t="s">
        <v>183</v>
      </c>
      <c r="M86" s="110" t="s">
        <v>183</v>
      </c>
      <c r="N86" s="55" t="s">
        <v>183</v>
      </c>
      <c r="O86" s="55" t="s">
        <v>183</v>
      </c>
      <c r="P86" s="55" t="s">
        <v>183</v>
      </c>
      <c r="Q86" s="76" t="s">
        <v>183</v>
      </c>
      <c r="R86" s="55" t="s">
        <v>183</v>
      </c>
      <c r="S86" s="76" t="s">
        <v>183</v>
      </c>
      <c r="T86" s="55" t="s">
        <v>183</v>
      </c>
      <c r="U86" s="76" t="s">
        <v>183</v>
      </c>
      <c r="V86" s="55" t="s">
        <v>183</v>
      </c>
      <c r="W86" s="76" t="s">
        <v>183</v>
      </c>
      <c r="X86" s="55" t="s">
        <v>183</v>
      </c>
      <c r="Y86" s="76" t="s">
        <v>183</v>
      </c>
    </row>
    <row r="87" spans="1:25" ht="13.5" thickBot="1">
      <c r="A87" s="98" t="s">
        <v>182</v>
      </c>
      <c r="B87" s="77">
        <v>0.0001</v>
      </c>
      <c r="C87" s="59">
        <v>0.0001</v>
      </c>
      <c r="D87" s="59">
        <v>0.0001</v>
      </c>
      <c r="E87" s="59">
        <v>0.0001</v>
      </c>
      <c r="F87" s="59">
        <v>0.0001</v>
      </c>
      <c r="G87" s="59">
        <v>0.021</v>
      </c>
      <c r="H87" s="59">
        <v>0.0001</v>
      </c>
      <c r="I87" s="59">
        <v>0.0001</v>
      </c>
      <c r="J87" s="59">
        <v>0.0001</v>
      </c>
      <c r="K87" s="59">
        <v>0.0001</v>
      </c>
      <c r="L87" s="59">
        <v>0.005</v>
      </c>
      <c r="M87" s="111">
        <v>0.0001</v>
      </c>
      <c r="N87" s="59">
        <v>0.0001</v>
      </c>
      <c r="O87" s="59">
        <v>0.0001</v>
      </c>
      <c r="P87" s="59">
        <v>0.0001</v>
      </c>
      <c r="Q87" s="59">
        <v>0.0001</v>
      </c>
      <c r="R87" s="59">
        <v>0.0001</v>
      </c>
      <c r="S87" s="59">
        <v>0.0001</v>
      </c>
      <c r="T87" s="59">
        <v>0.0001</v>
      </c>
      <c r="U87" s="59">
        <v>0.0001</v>
      </c>
      <c r="V87" s="59">
        <v>0.0001</v>
      </c>
      <c r="W87" s="59">
        <v>0.0001</v>
      </c>
      <c r="X87" s="59">
        <v>0.0001</v>
      </c>
      <c r="Y87" s="117">
        <v>0.018</v>
      </c>
    </row>
    <row r="96" ht="12.75">
      <c r="A96" s="86"/>
    </row>
    <row r="97" spans="1:3" ht="12.75">
      <c r="A97" s="86"/>
      <c r="B97" s="86"/>
      <c r="C97" s="86"/>
    </row>
  </sheetData>
  <mergeCells count="44">
    <mergeCell ref="A81:B81"/>
    <mergeCell ref="C81:G81"/>
    <mergeCell ref="A83:Y83"/>
    <mergeCell ref="A79:B79"/>
    <mergeCell ref="C79:G79"/>
    <mergeCell ref="A80:B80"/>
    <mergeCell ref="C80:G80"/>
    <mergeCell ref="A77:B77"/>
    <mergeCell ref="C77:G77"/>
    <mergeCell ref="A78:B78"/>
    <mergeCell ref="C78:G78"/>
    <mergeCell ref="A75:B75"/>
    <mergeCell ref="C75:G75"/>
    <mergeCell ref="A76:B76"/>
    <mergeCell ref="C76:G76"/>
    <mergeCell ref="A1:A2"/>
    <mergeCell ref="B1:B2"/>
    <mergeCell ref="C1:C2"/>
    <mergeCell ref="D1:D2"/>
    <mergeCell ref="L1:L2"/>
    <mergeCell ref="E1:E2"/>
    <mergeCell ref="F1:F2"/>
    <mergeCell ref="G1:G2"/>
    <mergeCell ref="H1:H2"/>
    <mergeCell ref="R1:S1"/>
    <mergeCell ref="V1:X1"/>
    <mergeCell ref="A63:E63"/>
    <mergeCell ref="M1:M2"/>
    <mergeCell ref="N1:N2"/>
    <mergeCell ref="O1:O2"/>
    <mergeCell ref="P1:Q1"/>
    <mergeCell ref="I1:I2"/>
    <mergeCell ref="J1:J2"/>
    <mergeCell ref="K1:K2"/>
    <mergeCell ref="I72:Q72"/>
    <mergeCell ref="I73:J74"/>
    <mergeCell ref="I75:J76"/>
    <mergeCell ref="B69:E69"/>
    <mergeCell ref="B70:E70"/>
    <mergeCell ref="A72:G72"/>
    <mergeCell ref="A73:B73"/>
    <mergeCell ref="C73:G73"/>
    <mergeCell ref="A74:B74"/>
    <mergeCell ref="C74:G7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5"/>
  </sheetPr>
  <dimension ref="A1:N42"/>
  <sheetViews>
    <sheetView workbookViewId="0" topLeftCell="A1">
      <selection activeCell="A24" sqref="A24"/>
    </sheetView>
  </sheetViews>
  <sheetFormatPr defaultColWidth="9.140625" defaultRowHeight="12.75"/>
  <cols>
    <col min="1" max="1" width="19.00390625" style="61" customWidth="1"/>
    <col min="2" max="2" width="13.140625" style="61" customWidth="1"/>
    <col min="3" max="3" width="16.421875" style="61" bestFit="1" customWidth="1"/>
    <col min="4" max="4" width="26.8515625" style="61" customWidth="1"/>
    <col min="5" max="6" width="9.140625" style="61" customWidth="1"/>
    <col min="7" max="7" width="10.140625" style="61" bestFit="1" customWidth="1"/>
    <col min="8" max="8" width="12.00390625" style="61" bestFit="1" customWidth="1"/>
    <col min="9" max="9" width="12.00390625" style="61" customWidth="1"/>
    <col min="10" max="16384" width="9.140625" style="61" customWidth="1"/>
  </cols>
  <sheetData>
    <row r="1" spans="1:14" ht="38.25">
      <c r="A1" s="123"/>
      <c r="B1" s="121" t="s">
        <v>191</v>
      </c>
      <c r="C1" s="121" t="s">
        <v>192</v>
      </c>
      <c r="D1" s="121" t="s">
        <v>193</v>
      </c>
      <c r="E1" s="121" t="s">
        <v>194</v>
      </c>
      <c r="F1" s="121" t="s">
        <v>195</v>
      </c>
      <c r="G1" s="121" t="s">
        <v>117</v>
      </c>
      <c r="H1" s="121" t="s">
        <v>196</v>
      </c>
      <c r="I1" s="390" t="s">
        <v>312</v>
      </c>
      <c r="J1" s="479" t="s">
        <v>55</v>
      </c>
      <c r="K1" s="479"/>
      <c r="L1" s="479"/>
      <c r="M1" s="479"/>
      <c r="N1" s="478"/>
    </row>
    <row r="2" spans="1:14" ht="13.5" thickBot="1">
      <c r="A2" s="388"/>
      <c r="B2" s="55"/>
      <c r="C2" s="55"/>
      <c r="D2" s="55"/>
      <c r="E2" s="55"/>
      <c r="F2" s="55"/>
      <c r="G2" s="55"/>
      <c r="H2" s="55"/>
      <c r="I2" s="55"/>
      <c r="J2" s="55" t="s">
        <v>197</v>
      </c>
      <c r="K2" s="55" t="s">
        <v>198</v>
      </c>
      <c r="L2" s="55" t="s">
        <v>199</v>
      </c>
      <c r="M2" s="55" t="s">
        <v>200</v>
      </c>
      <c r="N2" s="76" t="s">
        <v>201</v>
      </c>
    </row>
    <row r="3" spans="1:14" ht="12.75">
      <c r="A3" s="387" t="s">
        <v>190</v>
      </c>
      <c r="B3" s="55">
        <v>0</v>
      </c>
      <c r="C3" s="55">
        <v>1</v>
      </c>
      <c r="D3" s="55">
        <v>7</v>
      </c>
      <c r="E3" s="391">
        <v>20829</v>
      </c>
      <c r="F3" s="391">
        <v>41658</v>
      </c>
      <c r="G3" s="391">
        <v>499896000</v>
      </c>
      <c r="H3" s="391">
        <v>134.855832</v>
      </c>
      <c r="I3" s="391">
        <v>100</v>
      </c>
      <c r="J3" s="391">
        <v>99.9792</v>
      </c>
      <c r="K3" s="55">
        <f>J3</f>
        <v>99.9792</v>
      </c>
      <c r="L3" s="55"/>
      <c r="M3" s="55"/>
      <c r="N3" s="76"/>
    </row>
    <row r="4" spans="1:14" ht="12.75">
      <c r="A4" s="389" t="s">
        <v>190</v>
      </c>
      <c r="B4" s="55">
        <v>0</v>
      </c>
      <c r="C4" s="55">
        <v>1</v>
      </c>
      <c r="D4" s="55">
        <v>7</v>
      </c>
      <c r="E4" s="391">
        <v>28756</v>
      </c>
      <c r="F4" s="391">
        <v>57512</v>
      </c>
      <c r="G4" s="391">
        <v>690144000</v>
      </c>
      <c r="H4" s="391">
        <v>143.939751</v>
      </c>
      <c r="I4" s="391">
        <v>200</v>
      </c>
      <c r="J4" s="391">
        <v>138.0288</v>
      </c>
      <c r="K4" s="55">
        <f>J4</f>
        <v>138.0288</v>
      </c>
      <c r="L4" s="55"/>
      <c r="M4" s="55"/>
      <c r="N4" s="76"/>
    </row>
    <row r="5" spans="1:14" ht="12.75">
      <c r="A5" s="122" t="s">
        <v>202</v>
      </c>
      <c r="B5" s="51">
        <v>0</v>
      </c>
      <c r="C5" s="51">
        <v>1</v>
      </c>
      <c r="D5" s="51">
        <v>7</v>
      </c>
      <c r="E5" s="391">
        <v>9421</v>
      </c>
      <c r="F5" s="391">
        <v>18842</v>
      </c>
      <c r="G5" s="391">
        <v>226104000</v>
      </c>
      <c r="H5" s="391">
        <v>54.000002</v>
      </c>
      <c r="I5" s="391">
        <v>100</v>
      </c>
      <c r="J5" s="391">
        <v>45.2208</v>
      </c>
      <c r="K5" s="51"/>
      <c r="L5" s="51">
        <f>J5</f>
        <v>45.2208</v>
      </c>
      <c r="M5" s="51"/>
      <c r="N5" s="89"/>
    </row>
    <row r="6" spans="1:14" ht="12.75">
      <c r="A6" s="448" t="s">
        <v>203</v>
      </c>
      <c r="B6" s="55" t="s">
        <v>204</v>
      </c>
      <c r="C6" s="55" t="s">
        <v>205</v>
      </c>
      <c r="D6" s="55">
        <v>7</v>
      </c>
      <c r="E6" s="391">
        <v>24809</v>
      </c>
      <c r="F6" s="391">
        <v>24809</v>
      </c>
      <c r="G6" s="391">
        <v>297708000</v>
      </c>
      <c r="H6" s="391">
        <v>129.793395</v>
      </c>
      <c r="I6" s="391">
        <v>100</v>
      </c>
      <c r="J6" s="391">
        <v>59.5416</v>
      </c>
      <c r="K6" s="55"/>
      <c r="L6" s="55"/>
      <c r="M6" s="55">
        <f>G6/5000000</f>
        <v>59.5416</v>
      </c>
      <c r="N6" s="76"/>
    </row>
    <row r="7" spans="1:14" ht="13.5" thickBot="1">
      <c r="A7" s="561"/>
      <c r="B7" s="59" t="s">
        <v>206</v>
      </c>
      <c r="C7" s="59" t="s">
        <v>205</v>
      </c>
      <c r="D7" s="59">
        <v>7</v>
      </c>
      <c r="E7" s="392">
        <v>4821</v>
      </c>
      <c r="F7" s="392">
        <v>4821</v>
      </c>
      <c r="G7" s="392">
        <v>116723344</v>
      </c>
      <c r="H7" s="392">
        <v>54.000004</v>
      </c>
      <c r="I7" s="392">
        <v>100</v>
      </c>
      <c r="J7" s="392">
        <v>23.344669</v>
      </c>
      <c r="K7" s="59"/>
      <c r="L7" s="59"/>
      <c r="M7" s="59"/>
      <c r="N7" s="78">
        <f>J7</f>
        <v>23.344669</v>
      </c>
    </row>
    <row r="8" ht="12.75">
      <c r="J8" s="86"/>
    </row>
    <row r="9" ht="12.75">
      <c r="J9" s="86"/>
    </row>
    <row r="10" ht="13.5" thickBot="1">
      <c r="J10" s="86"/>
    </row>
    <row r="11" spans="1:10" ht="13.5" thickBot="1">
      <c r="A11" s="123" t="s">
        <v>207</v>
      </c>
      <c r="B11" s="124"/>
      <c r="F11" s="123" t="s">
        <v>207</v>
      </c>
      <c r="G11" s="125"/>
      <c r="H11" s="124"/>
      <c r="I11" s="86"/>
      <c r="J11" s="86"/>
    </row>
    <row r="12" spans="1:10" ht="12.75">
      <c r="A12" s="79" t="s">
        <v>208</v>
      </c>
      <c r="B12" s="76" t="s">
        <v>209</v>
      </c>
      <c r="F12" s="126"/>
      <c r="G12" s="46"/>
      <c r="H12" s="65" t="s">
        <v>139</v>
      </c>
      <c r="I12" s="86"/>
      <c r="J12" s="86"/>
    </row>
    <row r="13" spans="1:9" ht="12.75">
      <c r="A13" s="79" t="s">
        <v>210</v>
      </c>
      <c r="B13" s="76" t="s">
        <v>159</v>
      </c>
      <c r="F13" s="127"/>
      <c r="G13" s="79" t="s">
        <v>140</v>
      </c>
      <c r="H13" s="76">
        <v>0.03</v>
      </c>
      <c r="I13" s="86"/>
    </row>
    <row r="14" spans="1:9" ht="12.75">
      <c r="A14" s="79" t="s">
        <v>211</v>
      </c>
      <c r="B14" s="76" t="s">
        <v>212</v>
      </c>
      <c r="F14" s="127" t="s">
        <v>213</v>
      </c>
      <c r="G14" s="79" t="s">
        <v>141</v>
      </c>
      <c r="H14" s="76">
        <v>3</v>
      </c>
      <c r="I14" s="86"/>
    </row>
    <row r="15" spans="1:9" ht="12.75">
      <c r="A15" s="79" t="s">
        <v>214</v>
      </c>
      <c r="B15" s="76" t="s">
        <v>165</v>
      </c>
      <c r="F15" s="127"/>
      <c r="G15" s="79" t="s">
        <v>142</v>
      </c>
      <c r="H15" s="76">
        <v>7</v>
      </c>
      <c r="I15" s="86"/>
    </row>
    <row r="16" spans="1:9" ht="12.75">
      <c r="A16" s="79" t="s">
        <v>215</v>
      </c>
      <c r="B16" s="76" t="s">
        <v>168</v>
      </c>
      <c r="F16" s="127"/>
      <c r="G16" s="79" t="s">
        <v>143</v>
      </c>
      <c r="H16" s="76">
        <v>2</v>
      </c>
      <c r="I16" s="86"/>
    </row>
    <row r="17" spans="1:9" ht="12.75">
      <c r="A17" s="129" t="s">
        <v>217</v>
      </c>
      <c r="B17" s="130" t="s">
        <v>156</v>
      </c>
      <c r="F17" s="127"/>
      <c r="G17" s="80" t="s">
        <v>144</v>
      </c>
      <c r="H17" s="128" t="s">
        <v>216</v>
      </c>
      <c r="I17" s="100"/>
    </row>
    <row r="18" spans="1:9" ht="13.5" thickBot="1">
      <c r="A18" s="102" t="s">
        <v>219</v>
      </c>
      <c r="B18" s="78">
        <v>52</v>
      </c>
      <c r="F18" s="131"/>
      <c r="G18" s="81" t="s">
        <v>218</v>
      </c>
      <c r="H18" s="132" t="s">
        <v>216</v>
      </c>
      <c r="I18" s="100"/>
    </row>
    <row r="21" spans="1:8" ht="13.5" thickBot="1">
      <c r="A21" s="58" t="s">
        <v>220</v>
      </c>
      <c r="B21" s="58"/>
      <c r="C21" s="58"/>
      <c r="D21" s="58"/>
      <c r="E21" s="58"/>
      <c r="F21" s="48"/>
      <c r="G21" s="48"/>
      <c r="H21" s="48"/>
    </row>
    <row r="22" spans="1:9" ht="13.5" thickBot="1">
      <c r="A22" s="126" t="s">
        <v>221</v>
      </c>
      <c r="B22" s="125" t="s">
        <v>222</v>
      </c>
      <c r="C22" s="124" t="s">
        <v>223</v>
      </c>
      <c r="F22" s="123" t="s">
        <v>221</v>
      </c>
      <c r="G22" s="125"/>
      <c r="H22" s="124"/>
      <c r="I22" s="48"/>
    </row>
    <row r="23" spans="1:9" ht="12.75">
      <c r="A23" s="97" t="s">
        <v>208</v>
      </c>
      <c r="B23" s="525" t="s">
        <v>209</v>
      </c>
      <c r="C23" s="562"/>
      <c r="F23" s="126"/>
      <c r="G23" s="46"/>
      <c r="H23" s="65" t="s">
        <v>139</v>
      </c>
      <c r="I23" s="86"/>
    </row>
    <row r="24" spans="1:9" ht="12.75">
      <c r="A24" s="97" t="s">
        <v>210</v>
      </c>
      <c r="B24" s="133" t="s">
        <v>159</v>
      </c>
      <c r="C24" s="134" t="s">
        <v>224</v>
      </c>
      <c r="F24" s="127"/>
      <c r="G24" s="79" t="s">
        <v>140</v>
      </c>
      <c r="H24" s="76">
        <v>0.03</v>
      </c>
      <c r="I24" s="86"/>
    </row>
    <row r="25" spans="1:9" ht="12.75">
      <c r="A25" s="97" t="s">
        <v>211</v>
      </c>
      <c r="B25" s="133" t="s">
        <v>212</v>
      </c>
      <c r="C25" s="76" t="s">
        <v>212</v>
      </c>
      <c r="F25" s="127" t="s">
        <v>213</v>
      </c>
      <c r="G25" s="79" t="s">
        <v>141</v>
      </c>
      <c r="H25" s="76">
        <v>3</v>
      </c>
      <c r="I25" s="86"/>
    </row>
    <row r="26" spans="1:9" ht="12.75">
      <c r="A26" s="97" t="s">
        <v>214</v>
      </c>
      <c r="B26" s="133" t="s">
        <v>165</v>
      </c>
      <c r="C26" s="76" t="s">
        <v>165</v>
      </c>
      <c r="F26" s="127"/>
      <c r="G26" s="79" t="s">
        <v>142</v>
      </c>
      <c r="H26" s="76">
        <v>7</v>
      </c>
      <c r="I26" s="86"/>
    </row>
    <row r="27" spans="1:9" ht="12.75">
      <c r="A27" s="97" t="s">
        <v>215</v>
      </c>
      <c r="B27" s="133" t="s">
        <v>168</v>
      </c>
      <c r="C27" s="76" t="s">
        <v>168</v>
      </c>
      <c r="F27" s="127"/>
      <c r="G27" s="79" t="s">
        <v>143</v>
      </c>
      <c r="H27" s="76">
        <v>2</v>
      </c>
      <c r="I27" s="86"/>
    </row>
    <row r="28" spans="1:9" ht="12.75">
      <c r="A28" s="135" t="s">
        <v>217</v>
      </c>
      <c r="B28" s="136" t="s">
        <v>156</v>
      </c>
      <c r="C28" s="130" t="s">
        <v>225</v>
      </c>
      <c r="F28" s="127"/>
      <c r="G28" s="80" t="s">
        <v>144</v>
      </c>
      <c r="H28" s="128" t="s">
        <v>216</v>
      </c>
      <c r="I28" s="86"/>
    </row>
    <row r="29" spans="1:9" ht="13.5" thickBot="1">
      <c r="A29" s="98" t="s">
        <v>219</v>
      </c>
      <c r="B29" s="137">
        <v>52</v>
      </c>
      <c r="C29" s="78">
        <v>48</v>
      </c>
      <c r="F29" s="131"/>
      <c r="G29" s="81" t="s">
        <v>218</v>
      </c>
      <c r="H29" s="132" t="s">
        <v>216</v>
      </c>
      <c r="I29" s="100"/>
    </row>
    <row r="30" ht="12.75">
      <c r="I30" s="100"/>
    </row>
    <row r="32" spans="1:5" ht="13.5" thickBot="1">
      <c r="A32" s="58" t="s">
        <v>220</v>
      </c>
      <c r="B32" s="58"/>
      <c r="C32" s="58"/>
      <c r="D32" s="58"/>
      <c r="E32" s="58"/>
    </row>
    <row r="33" spans="1:8" ht="13.5" thickBot="1">
      <c r="A33" s="123" t="s">
        <v>226</v>
      </c>
      <c r="B33" s="125" t="s">
        <v>227</v>
      </c>
      <c r="C33" s="125" t="s">
        <v>204</v>
      </c>
      <c r="D33" s="124" t="s">
        <v>228</v>
      </c>
      <c r="F33" s="123" t="s">
        <v>226</v>
      </c>
      <c r="G33" s="125"/>
      <c r="H33" s="124"/>
    </row>
    <row r="34" spans="1:8" ht="12.75">
      <c r="A34" s="138" t="s">
        <v>208</v>
      </c>
      <c r="B34" s="96" t="s">
        <v>209</v>
      </c>
      <c r="C34" s="96" t="s">
        <v>209</v>
      </c>
      <c r="D34" s="124"/>
      <c r="F34" s="126"/>
      <c r="G34" s="46"/>
      <c r="H34" s="65" t="s">
        <v>139</v>
      </c>
    </row>
    <row r="35" spans="1:9" ht="12.75">
      <c r="A35" s="138" t="s">
        <v>210</v>
      </c>
      <c r="B35" s="97" t="s">
        <v>159</v>
      </c>
      <c r="C35" s="97" t="s">
        <v>159</v>
      </c>
      <c r="D35" s="134" t="s">
        <v>224</v>
      </c>
      <c r="F35" s="127"/>
      <c r="G35" s="79" t="s">
        <v>140</v>
      </c>
      <c r="H35" s="76">
        <v>0.03</v>
      </c>
      <c r="I35" s="86"/>
    </row>
    <row r="36" spans="1:9" ht="12.75">
      <c r="A36" s="138" t="s">
        <v>211</v>
      </c>
      <c r="B36" s="97" t="s">
        <v>212</v>
      </c>
      <c r="C36" s="97" t="s">
        <v>212</v>
      </c>
      <c r="D36" s="76" t="s">
        <v>212</v>
      </c>
      <c r="F36" s="127" t="s">
        <v>229</v>
      </c>
      <c r="G36" s="79" t="s">
        <v>141</v>
      </c>
      <c r="H36" s="76">
        <v>3</v>
      </c>
      <c r="I36" s="86"/>
    </row>
    <row r="37" spans="1:9" ht="12.75">
      <c r="A37" s="138" t="s">
        <v>214</v>
      </c>
      <c r="B37" s="97" t="s">
        <v>165</v>
      </c>
      <c r="C37" s="97" t="s">
        <v>165</v>
      </c>
      <c r="D37" s="76" t="s">
        <v>165</v>
      </c>
      <c r="F37" s="127" t="s">
        <v>230</v>
      </c>
      <c r="G37" s="79" t="s">
        <v>142</v>
      </c>
      <c r="H37" s="76">
        <v>7</v>
      </c>
      <c r="I37" s="86"/>
    </row>
    <row r="38" spans="1:9" ht="12.75">
      <c r="A38" s="138" t="s">
        <v>215</v>
      </c>
      <c r="B38" s="97" t="s">
        <v>168</v>
      </c>
      <c r="C38" s="97" t="s">
        <v>168</v>
      </c>
      <c r="D38" s="76" t="s">
        <v>168</v>
      </c>
      <c r="F38" s="127" t="s">
        <v>231</v>
      </c>
      <c r="G38" s="79" t="s">
        <v>143</v>
      </c>
      <c r="H38" s="76">
        <v>2</v>
      </c>
      <c r="I38" s="86"/>
    </row>
    <row r="39" spans="1:9" ht="12.75">
      <c r="A39" s="139" t="s">
        <v>217</v>
      </c>
      <c r="B39" s="135" t="s">
        <v>156</v>
      </c>
      <c r="C39" s="135" t="s">
        <v>156</v>
      </c>
      <c r="D39" s="130" t="s">
        <v>225</v>
      </c>
      <c r="F39" s="127"/>
      <c r="G39" s="80" t="s">
        <v>144</v>
      </c>
      <c r="H39" s="128" t="s">
        <v>216</v>
      </c>
      <c r="I39" s="86"/>
    </row>
    <row r="40" spans="1:9" ht="13.5" thickBot="1">
      <c r="A40" s="140" t="s">
        <v>219</v>
      </c>
      <c r="B40" s="98">
        <v>52</v>
      </c>
      <c r="C40" s="98">
        <v>52</v>
      </c>
      <c r="D40" s="78">
        <v>48</v>
      </c>
      <c r="F40" s="131"/>
      <c r="G40" s="81" t="s">
        <v>218</v>
      </c>
      <c r="H40" s="132" t="s">
        <v>216</v>
      </c>
      <c r="I40" s="86"/>
    </row>
    <row r="41" ht="12.75">
      <c r="I41" s="100"/>
    </row>
    <row r="42" ht="12.75">
      <c r="I42" s="100"/>
    </row>
  </sheetData>
  <mergeCells count="3">
    <mergeCell ref="J1:N1"/>
    <mergeCell ref="A6:A7"/>
    <mergeCell ref="B23:C23"/>
  </mergeCells>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sheetPr>
    <tabColor indexed="51"/>
  </sheetPr>
  <dimension ref="A1:T50"/>
  <sheetViews>
    <sheetView zoomScale="85" zoomScaleNormal="85" workbookViewId="0" topLeftCell="A54">
      <selection activeCell="A2" sqref="A2:G2"/>
    </sheetView>
  </sheetViews>
  <sheetFormatPr defaultColWidth="9.140625" defaultRowHeight="12.75"/>
  <cols>
    <col min="1" max="13" width="9.140625" style="208" customWidth="1"/>
    <col min="14" max="14" width="15.57421875" style="208" customWidth="1"/>
    <col min="15" max="16384" width="9.140625" style="208" customWidth="1"/>
  </cols>
  <sheetData>
    <row r="1" spans="16:20" ht="13.5" thickBot="1">
      <c r="P1" s="208" t="s">
        <v>232</v>
      </c>
      <c r="Q1" s="208" t="s">
        <v>233</v>
      </c>
      <c r="R1" s="208" t="s">
        <v>234</v>
      </c>
      <c r="T1" s="310"/>
    </row>
    <row r="2" spans="1:20" ht="13.5" thickBot="1">
      <c r="A2" s="572" t="s">
        <v>148</v>
      </c>
      <c r="B2" s="573"/>
      <c r="C2" s="573"/>
      <c r="D2" s="573"/>
      <c r="E2" s="573"/>
      <c r="F2" s="573"/>
      <c r="G2" s="574"/>
      <c r="I2" s="563" t="s">
        <v>135</v>
      </c>
      <c r="J2" s="569"/>
      <c r="K2" s="569"/>
      <c r="L2" s="569"/>
      <c r="M2" s="564"/>
      <c r="O2">
        <v>3</v>
      </c>
      <c r="P2">
        <v>225.589764</v>
      </c>
      <c r="Q2">
        <v>225.589764</v>
      </c>
      <c r="R2">
        <v>244.171392</v>
      </c>
      <c r="S2"/>
      <c r="T2"/>
    </row>
    <row r="3" spans="1:20" ht="12.75">
      <c r="A3" s="209" t="s">
        <v>28</v>
      </c>
      <c r="B3" s="210"/>
      <c r="C3" s="210"/>
      <c r="D3" s="210"/>
      <c r="E3" s="210"/>
      <c r="F3" s="210"/>
      <c r="G3" s="211"/>
      <c r="I3" s="212"/>
      <c r="J3" s="213" t="s">
        <v>136</v>
      </c>
      <c r="K3" s="213"/>
      <c r="L3" s="213"/>
      <c r="M3" s="214"/>
      <c r="O3">
        <v>5</v>
      </c>
      <c r="P3">
        <v>225.685474</v>
      </c>
      <c r="Q3">
        <v>225.757002</v>
      </c>
      <c r="R3">
        <v>244.510558</v>
      </c>
      <c r="S3"/>
      <c r="T3"/>
    </row>
    <row r="4" spans="1:20" ht="12.75">
      <c r="A4" s="575" t="s">
        <v>152</v>
      </c>
      <c r="B4" s="210"/>
      <c r="C4" s="210" t="s">
        <v>153</v>
      </c>
      <c r="D4" s="210" t="s">
        <v>154</v>
      </c>
      <c r="E4" s="210"/>
      <c r="F4" s="210"/>
      <c r="G4" s="211"/>
      <c r="I4" s="209" t="s">
        <v>140</v>
      </c>
      <c r="J4" s="210">
        <v>0.005</v>
      </c>
      <c r="K4" s="210"/>
      <c r="L4" s="210"/>
      <c r="M4" s="211"/>
      <c r="O4">
        <v>7</v>
      </c>
      <c r="P4">
        <v>221.843252</v>
      </c>
      <c r="Q4">
        <v>225.791396</v>
      </c>
      <c r="R4">
        <v>240.503943</v>
      </c>
      <c r="S4"/>
      <c r="T4"/>
    </row>
    <row r="5" spans="1:20" ht="12.75">
      <c r="A5" s="576"/>
      <c r="B5" s="215" t="s">
        <v>157</v>
      </c>
      <c r="C5" s="210">
        <v>1</v>
      </c>
      <c r="D5" s="210">
        <v>64</v>
      </c>
      <c r="E5" s="210"/>
      <c r="F5" s="210"/>
      <c r="G5" s="211"/>
      <c r="I5" s="209" t="s">
        <v>141</v>
      </c>
      <c r="J5" s="210">
        <v>15</v>
      </c>
      <c r="K5" s="210"/>
      <c r="L5" s="210"/>
      <c r="M5" s="211"/>
      <c r="O5">
        <v>9</v>
      </c>
      <c r="P5">
        <v>211.456533</v>
      </c>
      <c r="Q5">
        <v>225.874451</v>
      </c>
      <c r="R5">
        <v>223.643481</v>
      </c>
      <c r="S5"/>
      <c r="T5"/>
    </row>
    <row r="6" spans="1:20" ht="12.75">
      <c r="A6" s="209" t="s">
        <v>160</v>
      </c>
      <c r="B6" s="568" t="s">
        <v>235</v>
      </c>
      <c r="C6" s="568"/>
      <c r="D6" s="568"/>
      <c r="E6" s="568"/>
      <c r="F6" s="568"/>
      <c r="G6" s="577"/>
      <c r="I6" s="209" t="s">
        <v>142</v>
      </c>
      <c r="J6" s="210">
        <v>1023</v>
      </c>
      <c r="K6" s="210"/>
      <c r="L6" s="210"/>
      <c r="M6" s="211"/>
      <c r="O6">
        <v>11</v>
      </c>
      <c r="P6">
        <v>196.024827</v>
      </c>
      <c r="Q6">
        <v>225.000388</v>
      </c>
      <c r="R6">
        <v>213.093429</v>
      </c>
      <c r="S6"/>
      <c r="T6"/>
    </row>
    <row r="7" spans="1:20" ht="12.75">
      <c r="A7" s="209" t="s">
        <v>140</v>
      </c>
      <c r="B7" s="568" t="s">
        <v>163</v>
      </c>
      <c r="C7" s="568"/>
      <c r="D7" s="568"/>
      <c r="E7" s="568"/>
      <c r="F7" s="568"/>
      <c r="G7" s="577"/>
      <c r="I7" s="209" t="s">
        <v>143</v>
      </c>
      <c r="J7" s="210">
        <v>7</v>
      </c>
      <c r="K7" s="210"/>
      <c r="L7" s="210"/>
      <c r="M7" s="211"/>
      <c r="O7">
        <v>13</v>
      </c>
      <c r="P7">
        <v>168.763607</v>
      </c>
      <c r="Q7">
        <v>214.473202</v>
      </c>
      <c r="R7">
        <v>187.378213</v>
      </c>
      <c r="S7"/>
      <c r="T7"/>
    </row>
    <row r="8" spans="1:20" ht="13.5" thickBot="1">
      <c r="A8" s="209" t="s">
        <v>166</v>
      </c>
      <c r="B8" s="568" t="s">
        <v>161</v>
      </c>
      <c r="C8" s="568"/>
      <c r="D8" s="568"/>
      <c r="E8" s="568"/>
      <c r="F8" s="568"/>
      <c r="G8" s="577"/>
      <c r="I8" s="216" t="s">
        <v>144</v>
      </c>
      <c r="J8" s="570" t="s">
        <v>236</v>
      </c>
      <c r="K8" s="570"/>
      <c r="L8" s="570"/>
      <c r="M8" s="571"/>
      <c r="O8">
        <v>15</v>
      </c>
      <c r="P8">
        <v>153.618951</v>
      </c>
      <c r="Q8">
        <v>205.922262</v>
      </c>
      <c r="R8">
        <v>174.012291</v>
      </c>
      <c r="S8"/>
      <c r="T8"/>
    </row>
    <row r="9" spans="1:20" ht="13.5" thickBot="1">
      <c r="A9" s="217" t="s">
        <v>169</v>
      </c>
      <c r="B9" s="570" t="s">
        <v>161</v>
      </c>
      <c r="C9" s="570"/>
      <c r="D9" s="570"/>
      <c r="E9" s="570"/>
      <c r="F9" s="570"/>
      <c r="G9" s="571"/>
      <c r="I9" s="217" t="s">
        <v>218</v>
      </c>
      <c r="J9" s="570" t="s">
        <v>236</v>
      </c>
      <c r="K9" s="570"/>
      <c r="L9" s="570"/>
      <c r="M9" s="571"/>
      <c r="O9">
        <v>17</v>
      </c>
      <c r="P9">
        <v>130.588913</v>
      </c>
      <c r="Q9">
        <v>195.109868</v>
      </c>
      <c r="R9">
        <v>149.756663</v>
      </c>
      <c r="S9"/>
      <c r="T9"/>
    </row>
    <row r="10" spans="1:20" ht="12.75">
      <c r="A10" s="218" t="s">
        <v>174</v>
      </c>
      <c r="B10" s="584" t="s">
        <v>175</v>
      </c>
      <c r="C10" s="585"/>
      <c r="D10" s="585"/>
      <c r="E10" s="585"/>
      <c r="F10" s="585"/>
      <c r="G10" s="585"/>
      <c r="O10">
        <v>19</v>
      </c>
      <c r="P10">
        <v>124.25678</v>
      </c>
      <c r="Q10">
        <v>182.202544</v>
      </c>
      <c r="R10">
        <v>133.853471</v>
      </c>
      <c r="S10"/>
      <c r="T10"/>
    </row>
    <row r="11" spans="15:20" ht="13.5" thickBot="1">
      <c r="O11">
        <v>21</v>
      </c>
      <c r="P11">
        <v>114.492533</v>
      </c>
      <c r="Q11">
        <v>160.923445</v>
      </c>
      <c r="R11">
        <v>121.004494</v>
      </c>
      <c r="S11"/>
      <c r="T11"/>
    </row>
    <row r="12" spans="1:20" ht="12.75" customHeight="1" thickBot="1">
      <c r="A12" s="578" t="s">
        <v>237</v>
      </c>
      <c r="B12" s="579"/>
      <c r="C12" s="580"/>
      <c r="E12" s="586" t="s">
        <v>149</v>
      </c>
      <c r="F12" s="587"/>
      <c r="G12" s="587"/>
      <c r="H12" s="587"/>
      <c r="I12" s="587"/>
      <c r="J12" s="587"/>
      <c r="K12" s="588"/>
      <c r="O12">
        <v>23</v>
      </c>
      <c r="P12">
        <v>109.798949</v>
      </c>
      <c r="Q12">
        <v>144.494968</v>
      </c>
      <c r="R12">
        <v>114.921246</v>
      </c>
      <c r="S12"/>
      <c r="T12"/>
    </row>
    <row r="13" spans="1:20" ht="13.5" thickBot="1">
      <c r="A13" s="581"/>
      <c r="B13" s="582"/>
      <c r="C13" s="583"/>
      <c r="E13" s="566" t="s">
        <v>150</v>
      </c>
      <c r="F13" s="567"/>
      <c r="G13" s="568" t="s">
        <v>151</v>
      </c>
      <c r="H13" s="568"/>
      <c r="I13" s="568"/>
      <c r="J13" s="568"/>
      <c r="K13" s="577"/>
      <c r="M13" s="563" t="s">
        <v>238</v>
      </c>
      <c r="N13" s="564"/>
      <c r="O13">
        <v>25</v>
      </c>
      <c r="P13">
        <v>101.73429</v>
      </c>
      <c r="Q13">
        <v>126.75503</v>
      </c>
      <c r="R13">
        <v>108.176711</v>
      </c>
      <c r="S13"/>
      <c r="T13"/>
    </row>
    <row r="14" spans="1:20" ht="12.75">
      <c r="A14" s="209" t="s">
        <v>239</v>
      </c>
      <c r="B14" s="210" t="s">
        <v>240</v>
      </c>
      <c r="C14" s="211" t="s">
        <v>241</v>
      </c>
      <c r="E14" s="566" t="s">
        <v>155</v>
      </c>
      <c r="F14" s="567"/>
      <c r="G14" s="568" t="s">
        <v>156</v>
      </c>
      <c r="H14" s="568"/>
      <c r="I14" s="210"/>
      <c r="J14" s="210"/>
      <c r="K14" s="211"/>
      <c r="M14" s="219" t="s">
        <v>242</v>
      </c>
      <c r="N14" s="220" t="s">
        <v>236</v>
      </c>
      <c r="O14">
        <v>27</v>
      </c>
      <c r="P14">
        <v>96.997548</v>
      </c>
      <c r="Q14">
        <v>117.525822</v>
      </c>
      <c r="R14">
        <v>101.723871</v>
      </c>
      <c r="S14"/>
      <c r="T14"/>
    </row>
    <row r="15" spans="1:20" ht="12.75">
      <c r="A15" s="209" t="s">
        <v>230</v>
      </c>
      <c r="B15" s="210" t="s">
        <v>229</v>
      </c>
      <c r="C15" s="211">
        <v>0</v>
      </c>
      <c r="E15" s="566" t="s">
        <v>158</v>
      </c>
      <c r="F15" s="567"/>
      <c r="G15" s="210" t="s">
        <v>159</v>
      </c>
      <c r="H15" s="210"/>
      <c r="I15" s="210"/>
      <c r="J15" s="210"/>
      <c r="K15" s="211"/>
      <c r="M15" s="221" t="s">
        <v>243</v>
      </c>
      <c r="N15" s="222" t="s">
        <v>244</v>
      </c>
      <c r="O15">
        <v>29</v>
      </c>
      <c r="P15">
        <v>88.724839</v>
      </c>
      <c r="Q15">
        <v>111.83339</v>
      </c>
      <c r="R15">
        <v>98.250603</v>
      </c>
      <c r="S15"/>
      <c r="T15"/>
    </row>
    <row r="16" spans="5:20" ht="12.75">
      <c r="E16" s="566" t="s">
        <v>162</v>
      </c>
      <c r="F16" s="567"/>
      <c r="G16" s="210">
        <v>40</v>
      </c>
      <c r="H16" s="210"/>
      <c r="I16" s="210"/>
      <c r="J16" s="210"/>
      <c r="K16" s="211"/>
      <c r="M16" s="221" t="s">
        <v>245</v>
      </c>
      <c r="N16" s="222" t="s">
        <v>246</v>
      </c>
      <c r="O16">
        <v>31</v>
      </c>
      <c r="P16">
        <v>86.33003</v>
      </c>
      <c r="Q16">
        <v>107.162662</v>
      </c>
      <c r="R16">
        <v>86.923189</v>
      </c>
      <c r="S16"/>
      <c r="T16"/>
    </row>
    <row r="17" spans="5:20" ht="12.75">
      <c r="E17" s="209" t="s">
        <v>164</v>
      </c>
      <c r="F17" s="210"/>
      <c r="G17" s="210" t="s">
        <v>165</v>
      </c>
      <c r="H17" s="210"/>
      <c r="I17" s="210"/>
      <c r="J17" s="210"/>
      <c r="K17" s="211"/>
      <c r="M17" s="221" t="s">
        <v>247</v>
      </c>
      <c r="N17" s="222" t="s">
        <v>248</v>
      </c>
      <c r="O17">
        <v>33</v>
      </c>
      <c r="P17">
        <v>75.451227</v>
      </c>
      <c r="Q17">
        <v>103.585943</v>
      </c>
      <c r="R17">
        <v>81.264022</v>
      </c>
      <c r="S17"/>
      <c r="T17"/>
    </row>
    <row r="18" spans="5:20" ht="12.75">
      <c r="E18" s="209" t="s">
        <v>167</v>
      </c>
      <c r="F18" s="210"/>
      <c r="G18" s="210" t="s">
        <v>168</v>
      </c>
      <c r="H18" s="210"/>
      <c r="I18" s="210"/>
      <c r="J18" s="210"/>
      <c r="K18" s="211"/>
      <c r="M18" s="221" t="s">
        <v>249</v>
      </c>
      <c r="N18" s="222" t="s">
        <v>250</v>
      </c>
      <c r="O18">
        <v>35</v>
      </c>
      <c r="P18">
        <v>71.122222</v>
      </c>
      <c r="Q18">
        <v>102.366604</v>
      </c>
      <c r="R18">
        <v>74.60334</v>
      </c>
      <c r="S18"/>
      <c r="T18"/>
    </row>
    <row r="19" spans="5:20" ht="12.75">
      <c r="E19" s="209" t="s">
        <v>170</v>
      </c>
      <c r="F19" s="210"/>
      <c r="G19" s="210" t="s">
        <v>251</v>
      </c>
      <c r="H19" s="210"/>
      <c r="I19" s="210"/>
      <c r="J19" s="210"/>
      <c r="K19" s="211"/>
      <c r="M19" s="221" t="s">
        <v>252</v>
      </c>
      <c r="N19" s="222" t="s">
        <v>253</v>
      </c>
      <c r="O19">
        <v>37</v>
      </c>
      <c r="P19">
        <v>63.799036</v>
      </c>
      <c r="Q19">
        <v>98.171196</v>
      </c>
      <c r="R19">
        <v>69.42213</v>
      </c>
      <c r="S19"/>
      <c r="T19"/>
    </row>
    <row r="20" spans="5:20" ht="13.5" thickBot="1">
      <c r="E20" s="217" t="s">
        <v>173</v>
      </c>
      <c r="F20" s="223"/>
      <c r="G20" s="223">
        <v>108</v>
      </c>
      <c r="H20" s="223"/>
      <c r="I20" s="223"/>
      <c r="J20" s="223"/>
      <c r="K20" s="224"/>
      <c r="M20" s="221" t="s">
        <v>254</v>
      </c>
      <c r="N20" s="222" t="s">
        <v>255</v>
      </c>
      <c r="O20">
        <v>39</v>
      </c>
      <c r="P20">
        <v>63.142399</v>
      </c>
      <c r="Q20">
        <v>94.520965</v>
      </c>
      <c r="R20">
        <v>63.557019</v>
      </c>
      <c r="S20"/>
      <c r="T20"/>
    </row>
    <row r="21" spans="5:20" ht="12.75">
      <c r="E21" s="225"/>
      <c r="F21" s="225"/>
      <c r="G21" s="226"/>
      <c r="H21" s="226"/>
      <c r="I21" s="226"/>
      <c r="J21" s="226"/>
      <c r="K21" s="225"/>
      <c r="M21" s="221" t="s">
        <v>256</v>
      </c>
      <c r="N21" s="308" t="s">
        <v>301</v>
      </c>
      <c r="O21">
        <v>41</v>
      </c>
      <c r="P21">
        <v>55.306197</v>
      </c>
      <c r="Q21">
        <v>88.401855</v>
      </c>
      <c r="R21">
        <v>58.990467</v>
      </c>
      <c r="S21"/>
      <c r="T21"/>
    </row>
    <row r="22" spans="13:20" ht="12.75">
      <c r="M22" s="221" t="s">
        <v>257</v>
      </c>
      <c r="N22" s="222" t="s">
        <v>258</v>
      </c>
      <c r="O22">
        <v>43</v>
      </c>
      <c r="P22">
        <v>51.614027</v>
      </c>
      <c r="Q22">
        <v>83.269754</v>
      </c>
      <c r="R22">
        <v>55.018903</v>
      </c>
      <c r="S22"/>
      <c r="T22"/>
    </row>
    <row r="23" spans="13:20" ht="12.75">
      <c r="M23" s="221" t="s">
        <v>259</v>
      </c>
      <c r="N23" s="222" t="s">
        <v>260</v>
      </c>
      <c r="O23">
        <v>45</v>
      </c>
      <c r="P23">
        <v>46.771596</v>
      </c>
      <c r="Q23">
        <v>74.787584</v>
      </c>
      <c r="R23">
        <v>51.281178</v>
      </c>
      <c r="S23"/>
      <c r="T23"/>
    </row>
    <row r="24" spans="13:20" ht="12.75">
      <c r="M24" s="221" t="s">
        <v>261</v>
      </c>
      <c r="N24" s="222" t="s">
        <v>262</v>
      </c>
      <c r="O24">
        <v>47</v>
      </c>
      <c r="P24">
        <v>45.730775</v>
      </c>
      <c r="Q24">
        <v>68.276704</v>
      </c>
      <c r="R24">
        <v>47.707778</v>
      </c>
      <c r="S24"/>
      <c r="T24"/>
    </row>
    <row r="25" spans="13:20" ht="12.75">
      <c r="M25" s="221" t="s">
        <v>263</v>
      </c>
      <c r="N25" s="222" t="s">
        <v>264</v>
      </c>
      <c r="O25">
        <v>49</v>
      </c>
      <c r="P25">
        <v>44.015415</v>
      </c>
      <c r="Q25">
        <v>62.164656</v>
      </c>
      <c r="R25">
        <v>45.514615</v>
      </c>
      <c r="S25"/>
      <c r="T25"/>
    </row>
    <row r="26" spans="13:20" ht="12.75">
      <c r="M26" s="221" t="s">
        <v>265</v>
      </c>
      <c r="N26" s="222" t="s">
        <v>266</v>
      </c>
      <c r="O26">
        <v>51</v>
      </c>
      <c r="P26">
        <v>38.625252</v>
      </c>
      <c r="Q26">
        <v>56.631591</v>
      </c>
      <c r="R26">
        <v>42.129503</v>
      </c>
      <c r="S26"/>
      <c r="T26"/>
    </row>
    <row r="27" spans="13:20" ht="12.75">
      <c r="M27" s="221" t="s">
        <v>267</v>
      </c>
      <c r="N27" s="222" t="s">
        <v>268</v>
      </c>
      <c r="O27">
        <v>53</v>
      </c>
      <c r="P27">
        <v>36.773175</v>
      </c>
      <c r="Q27">
        <v>54.206601</v>
      </c>
      <c r="R27">
        <v>39.712047</v>
      </c>
      <c r="S27"/>
      <c r="T27"/>
    </row>
    <row r="28" spans="4:20" ht="12.75" customHeight="1">
      <c r="D28" s="565"/>
      <c r="E28" s="565"/>
      <c r="F28" s="565"/>
      <c r="G28" s="565"/>
      <c r="H28" s="565"/>
      <c r="I28" s="565"/>
      <c r="M28" s="221" t="s">
        <v>269</v>
      </c>
      <c r="N28" s="222" t="s">
        <v>270</v>
      </c>
      <c r="O28">
        <v>55</v>
      </c>
      <c r="P28">
        <v>34.704442</v>
      </c>
      <c r="Q28">
        <v>51.745656</v>
      </c>
      <c r="R28">
        <v>37.305322</v>
      </c>
      <c r="S28"/>
      <c r="T28"/>
    </row>
    <row r="29" spans="4:20" ht="13.5" customHeight="1" thickBot="1">
      <c r="D29" s="565"/>
      <c r="E29" s="565"/>
      <c r="F29" s="565"/>
      <c r="G29" s="565"/>
      <c r="H29" s="565"/>
      <c r="I29" s="565"/>
      <c r="M29" s="227" t="s">
        <v>271</v>
      </c>
      <c r="N29" s="309" t="s">
        <v>302</v>
      </c>
      <c r="O29">
        <v>57</v>
      </c>
      <c r="P29">
        <v>32.106494</v>
      </c>
      <c r="Q29">
        <v>50.371752</v>
      </c>
      <c r="R29">
        <v>34.801921</v>
      </c>
      <c r="S29"/>
      <c r="T29"/>
    </row>
    <row r="30" spans="4:20" ht="12.75" customHeight="1">
      <c r="D30" s="565"/>
      <c r="E30" s="565"/>
      <c r="F30" s="565"/>
      <c r="G30" s="565"/>
      <c r="H30" s="565"/>
      <c r="I30" s="565"/>
      <c r="O30">
        <v>59</v>
      </c>
      <c r="P30">
        <v>30.520531</v>
      </c>
      <c r="Q30">
        <v>48.360309</v>
      </c>
      <c r="R30">
        <v>32.352209</v>
      </c>
      <c r="S30"/>
      <c r="T30"/>
    </row>
    <row r="31" spans="4:20" ht="12.75" customHeight="1">
      <c r="D31" s="565"/>
      <c r="E31" s="565"/>
      <c r="F31" s="565"/>
      <c r="G31" s="565"/>
      <c r="H31" s="565"/>
      <c r="I31" s="565"/>
      <c r="O31">
        <v>61</v>
      </c>
      <c r="P31">
        <v>27.943066</v>
      </c>
      <c r="Q31">
        <v>47.509318</v>
      </c>
      <c r="R31">
        <v>29.457595</v>
      </c>
      <c r="S31"/>
      <c r="T31"/>
    </row>
    <row r="32" spans="4:20" ht="12.75" customHeight="1">
      <c r="D32" s="565"/>
      <c r="E32" s="565"/>
      <c r="F32" s="565"/>
      <c r="G32" s="565"/>
      <c r="H32" s="565"/>
      <c r="I32" s="565"/>
      <c r="O32">
        <v>63</v>
      </c>
      <c r="P32">
        <v>24.003249</v>
      </c>
      <c r="Q32">
        <v>45.94032</v>
      </c>
      <c r="R32">
        <v>29.114651</v>
      </c>
      <c r="S32"/>
      <c r="T32"/>
    </row>
    <row r="33" spans="4:20" ht="12.75" customHeight="1">
      <c r="D33" s="565"/>
      <c r="E33" s="565"/>
      <c r="F33" s="565"/>
      <c r="G33" s="565"/>
      <c r="H33" s="565"/>
      <c r="I33" s="565"/>
      <c r="O33">
        <v>65</v>
      </c>
      <c r="P33">
        <v>23.423703</v>
      </c>
      <c r="Q33">
        <v>45.148499</v>
      </c>
      <c r="R33">
        <v>24.681544</v>
      </c>
      <c r="S33"/>
      <c r="T33"/>
    </row>
    <row r="34" spans="4:20" ht="12.75" customHeight="1">
      <c r="D34" s="565"/>
      <c r="E34" s="565"/>
      <c r="F34" s="565"/>
      <c r="G34" s="565"/>
      <c r="H34" s="565"/>
      <c r="I34" s="565"/>
      <c r="O34">
        <v>67</v>
      </c>
      <c r="P34">
        <v>21.56557</v>
      </c>
      <c r="Q34">
        <v>41.799734</v>
      </c>
      <c r="R34">
        <v>24.898631</v>
      </c>
      <c r="S34"/>
      <c r="T34"/>
    </row>
    <row r="35" spans="4:20" ht="12.75" customHeight="1">
      <c r="D35" s="565"/>
      <c r="E35" s="565"/>
      <c r="F35" s="565"/>
      <c r="G35" s="565"/>
      <c r="H35" s="565"/>
      <c r="I35" s="565"/>
      <c r="O35">
        <v>69</v>
      </c>
      <c r="P35">
        <v>20.033089</v>
      </c>
      <c r="Q35">
        <v>37.777052</v>
      </c>
      <c r="R35">
        <v>20.654666</v>
      </c>
      <c r="S35"/>
      <c r="T35"/>
    </row>
    <row r="36" spans="4:20" ht="12.75" customHeight="1">
      <c r="D36" s="565"/>
      <c r="E36" s="565"/>
      <c r="F36" s="565"/>
      <c r="G36" s="565"/>
      <c r="H36" s="565"/>
      <c r="I36" s="565"/>
      <c r="O36">
        <v>71</v>
      </c>
      <c r="P36">
        <v>17.739516</v>
      </c>
      <c r="Q36">
        <v>36.885963</v>
      </c>
      <c r="R36">
        <v>19.469045</v>
      </c>
      <c r="S36"/>
      <c r="T36"/>
    </row>
    <row r="37" spans="4:20" ht="12.75" customHeight="1">
      <c r="D37" s="565"/>
      <c r="E37" s="565"/>
      <c r="F37" s="565"/>
      <c r="G37" s="565"/>
      <c r="H37" s="565"/>
      <c r="I37" s="565"/>
      <c r="O37">
        <v>73</v>
      </c>
      <c r="P37">
        <v>15.576779</v>
      </c>
      <c r="Q37">
        <v>33.77162</v>
      </c>
      <c r="R37">
        <v>16.893633</v>
      </c>
      <c r="S37"/>
      <c r="T37"/>
    </row>
    <row r="38" spans="15:20" ht="12.75">
      <c r="O38">
        <v>75</v>
      </c>
      <c r="P38">
        <v>15.03857</v>
      </c>
      <c r="Q38">
        <v>32.379286</v>
      </c>
      <c r="R38">
        <v>16.079231</v>
      </c>
      <c r="S38"/>
      <c r="T38"/>
    </row>
    <row r="39" spans="15:20" ht="12.75">
      <c r="O39">
        <v>77</v>
      </c>
      <c r="P39">
        <v>13.224912</v>
      </c>
      <c r="Q39">
        <v>29.592804</v>
      </c>
      <c r="R39">
        <v>13.903319</v>
      </c>
      <c r="S39"/>
      <c r="T39"/>
    </row>
    <row r="40" spans="15:20" ht="12.75">
      <c r="O40">
        <v>79</v>
      </c>
      <c r="P40">
        <v>12.406748</v>
      </c>
      <c r="Q40">
        <v>27.635417</v>
      </c>
      <c r="R40">
        <v>13.074582</v>
      </c>
      <c r="S40"/>
      <c r="T40"/>
    </row>
    <row r="41" spans="15:20" ht="12.75">
      <c r="O41">
        <v>81</v>
      </c>
      <c r="P41">
        <v>11.035983</v>
      </c>
      <c r="Q41">
        <v>25.9129</v>
      </c>
      <c r="R41">
        <v>11.674501</v>
      </c>
      <c r="S41"/>
      <c r="T41"/>
    </row>
    <row r="42" spans="15:20" ht="12.75">
      <c r="O42">
        <v>83</v>
      </c>
      <c r="P42">
        <v>9.391605</v>
      </c>
      <c r="Q42">
        <v>25.080121</v>
      </c>
      <c r="R42">
        <v>10.00967</v>
      </c>
      <c r="S42"/>
      <c r="T42"/>
    </row>
    <row r="43" spans="15:20" ht="12.75">
      <c r="O43">
        <v>85</v>
      </c>
      <c r="P43">
        <v>8.686889</v>
      </c>
      <c r="Q43">
        <v>24.600211</v>
      </c>
      <c r="R43">
        <v>8.698156</v>
      </c>
      <c r="S43"/>
      <c r="T43"/>
    </row>
    <row r="44" spans="15:20" ht="12.75">
      <c r="O44">
        <v>87</v>
      </c>
      <c r="P44">
        <v>7.278397</v>
      </c>
      <c r="Q44">
        <v>23.616947</v>
      </c>
      <c r="R44">
        <v>7.970774</v>
      </c>
      <c r="S44"/>
      <c r="T44"/>
    </row>
    <row r="45" spans="15:20" ht="12.75">
      <c r="O45">
        <v>89</v>
      </c>
      <c r="P45">
        <v>6.424693</v>
      </c>
      <c r="Q45">
        <v>22.580487</v>
      </c>
      <c r="R45">
        <v>6.770136</v>
      </c>
      <c r="S45"/>
      <c r="T45"/>
    </row>
    <row r="46" spans="15:20" ht="12.75">
      <c r="O46">
        <v>91</v>
      </c>
      <c r="P46">
        <v>5.884883</v>
      </c>
      <c r="Q46">
        <v>21.900949</v>
      </c>
      <c r="R46">
        <v>5.892113</v>
      </c>
      <c r="S46"/>
      <c r="T46"/>
    </row>
    <row r="47" spans="15:20" ht="12.75">
      <c r="O47">
        <v>93</v>
      </c>
      <c r="P47">
        <v>5.139805</v>
      </c>
      <c r="Q47">
        <v>21.074459</v>
      </c>
      <c r="R47">
        <v>5.135677</v>
      </c>
      <c r="S47"/>
      <c r="T47"/>
    </row>
    <row r="48" spans="15:20" ht="12.75">
      <c r="O48">
        <v>95</v>
      </c>
      <c r="P48">
        <v>4.578119</v>
      </c>
      <c r="Q48">
        <v>20.312078</v>
      </c>
      <c r="R48">
        <v>4.542997</v>
      </c>
      <c r="S48"/>
      <c r="T48"/>
    </row>
    <row r="49" spans="15:20" ht="12.75">
      <c r="O49">
        <v>97</v>
      </c>
      <c r="P49">
        <v>3.931444</v>
      </c>
      <c r="Q49">
        <v>18.59621</v>
      </c>
      <c r="R49">
        <v>4.155475</v>
      </c>
      <c r="S49"/>
      <c r="T49"/>
    </row>
    <row r="50" spans="15:20" ht="12.75">
      <c r="O50">
        <v>99</v>
      </c>
      <c r="P50">
        <v>3.787961</v>
      </c>
      <c r="Q50">
        <v>18.282301</v>
      </c>
      <c r="R50">
        <v>3.592317</v>
      </c>
      <c r="S50"/>
      <c r="T50"/>
    </row>
  </sheetData>
  <mergeCells count="20">
    <mergeCell ref="A12:C13"/>
    <mergeCell ref="B8:G8"/>
    <mergeCell ref="B9:G9"/>
    <mergeCell ref="B10:G10"/>
    <mergeCell ref="E12:K12"/>
    <mergeCell ref="E13:F13"/>
    <mergeCell ref="G13:K13"/>
    <mergeCell ref="I2:M2"/>
    <mergeCell ref="J8:M8"/>
    <mergeCell ref="J9:M9"/>
    <mergeCell ref="A2:G2"/>
    <mergeCell ref="A4:A5"/>
    <mergeCell ref="B6:G6"/>
    <mergeCell ref="B7:G7"/>
    <mergeCell ref="M13:N13"/>
    <mergeCell ref="D28:I37"/>
    <mergeCell ref="E14:F14"/>
    <mergeCell ref="G14:H14"/>
    <mergeCell ref="E15:F15"/>
    <mergeCell ref="E16:F1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F50"/>
  <sheetViews>
    <sheetView workbookViewId="0" topLeftCell="A2">
      <selection activeCell="A50" sqref="A50"/>
    </sheetView>
  </sheetViews>
  <sheetFormatPr defaultColWidth="9.140625" defaultRowHeight="12.75"/>
  <cols>
    <col min="1" max="1" width="30.7109375" style="16" bestFit="1" customWidth="1"/>
    <col min="2" max="2" width="23.00390625" style="16" customWidth="1"/>
    <col min="3" max="3" width="32.421875" style="16" customWidth="1"/>
    <col min="4" max="4" width="37.7109375" style="16" customWidth="1"/>
    <col min="5" max="5" width="22.00390625" style="16" bestFit="1" customWidth="1"/>
    <col min="6" max="6" width="69.28125" style="16" bestFit="1" customWidth="1"/>
    <col min="7" max="16384" width="9.140625" style="16" customWidth="1"/>
  </cols>
  <sheetData>
    <row r="1" spans="1:6" s="18" customFormat="1" ht="15.75">
      <c r="A1" s="17" t="s">
        <v>20</v>
      </c>
      <c r="B1" s="20"/>
      <c r="C1" s="17"/>
      <c r="D1" s="17"/>
      <c r="E1" s="17"/>
      <c r="F1" s="17"/>
    </row>
    <row r="2" spans="1:6" s="19" customFormat="1" ht="15.75">
      <c r="A2" s="14" t="s">
        <v>21</v>
      </c>
      <c r="B2" s="14" t="s">
        <v>22</v>
      </c>
      <c r="C2" s="14" t="s">
        <v>23</v>
      </c>
      <c r="D2" s="14" t="s">
        <v>24</v>
      </c>
      <c r="E2" s="14"/>
      <c r="F2" s="14"/>
    </row>
    <row r="3" spans="1:6" ht="15">
      <c r="A3" s="15">
        <v>0</v>
      </c>
      <c r="B3" s="43" t="str">
        <f>"2005-12-23"</f>
        <v>2005-12-23</v>
      </c>
      <c r="C3" s="15" t="s">
        <v>25</v>
      </c>
      <c r="D3" s="15" t="s">
        <v>319</v>
      </c>
      <c r="E3" s="15"/>
      <c r="F3" s="15"/>
    </row>
    <row r="4" spans="1:5" ht="15">
      <c r="A4" s="15">
        <v>1</v>
      </c>
      <c r="B4" s="43">
        <v>38714</v>
      </c>
      <c r="C4" s="15" t="s">
        <v>325</v>
      </c>
      <c r="D4" s="15" t="s">
        <v>326</v>
      </c>
      <c r="E4" s="15"/>
    </row>
    <row r="5" spans="1:5" ht="15">
      <c r="A5" s="15"/>
      <c r="B5" s="43"/>
      <c r="C5" s="15"/>
      <c r="D5" s="15"/>
      <c r="E5" s="15"/>
    </row>
    <row r="6" spans="1:5" ht="15">
      <c r="A6" s="15"/>
      <c r="B6" s="42"/>
      <c r="C6" s="15"/>
      <c r="D6" s="15"/>
      <c r="E6" s="15"/>
    </row>
    <row r="7" spans="1:5" ht="15">
      <c r="A7" s="15"/>
      <c r="B7" s="42"/>
      <c r="C7" s="15"/>
      <c r="D7" s="15"/>
      <c r="E7" s="15"/>
    </row>
    <row r="8" spans="1:5" ht="15">
      <c r="A8" s="15"/>
      <c r="B8" s="42"/>
      <c r="C8" s="15"/>
      <c r="D8" s="15"/>
      <c r="E8" s="15"/>
    </row>
    <row r="10" spans="1:2" s="21" customFormat="1" ht="13.5" thickBot="1">
      <c r="A10" s="18" t="s">
        <v>27</v>
      </c>
      <c r="B10" s="18"/>
    </row>
    <row r="11" spans="1:6" ht="13.5" thickBot="1">
      <c r="A11" s="165" t="s">
        <v>28</v>
      </c>
      <c r="B11" s="166" t="s">
        <v>29</v>
      </c>
      <c r="C11" s="166" t="s">
        <v>30</v>
      </c>
      <c r="D11" s="166" t="s">
        <v>31</v>
      </c>
      <c r="E11" s="167" t="s">
        <v>32</v>
      </c>
      <c r="F11" s="19" t="s">
        <v>33</v>
      </c>
    </row>
    <row r="12" spans="1:5" s="22" customFormat="1" ht="12.75" hidden="1">
      <c r="A12" s="141" t="s">
        <v>34</v>
      </c>
      <c r="B12" s="154" t="s">
        <v>35</v>
      </c>
      <c r="C12" s="168" t="s">
        <v>36</v>
      </c>
      <c r="D12" s="189" t="s">
        <v>37</v>
      </c>
      <c r="E12" s="178" t="s">
        <v>295</v>
      </c>
    </row>
    <row r="13" spans="1:5" s="22" customFormat="1" ht="12.75">
      <c r="A13" s="142" t="s">
        <v>284</v>
      </c>
      <c r="B13" s="155" t="s">
        <v>35</v>
      </c>
      <c r="C13" s="169" t="s">
        <v>36</v>
      </c>
      <c r="D13" s="190" t="s">
        <v>37</v>
      </c>
      <c r="E13" s="179" t="s">
        <v>38</v>
      </c>
    </row>
    <row r="14" spans="1:5" s="22" customFormat="1" ht="12.75" hidden="1">
      <c r="A14" s="143" t="s">
        <v>39</v>
      </c>
      <c r="B14" s="156" t="s">
        <v>35</v>
      </c>
      <c r="C14" s="170" t="s">
        <v>40</v>
      </c>
      <c r="D14" s="191" t="s">
        <v>37</v>
      </c>
      <c r="E14" s="180" t="s">
        <v>295</v>
      </c>
    </row>
    <row r="15" spans="1:5" s="22" customFormat="1" ht="12.75">
      <c r="A15" s="142" t="s">
        <v>273</v>
      </c>
      <c r="B15" s="155" t="s">
        <v>35</v>
      </c>
      <c r="C15" s="169" t="s">
        <v>40</v>
      </c>
      <c r="D15" s="190" t="s">
        <v>37</v>
      </c>
      <c r="E15" s="179" t="s">
        <v>38</v>
      </c>
    </row>
    <row r="16" spans="1:5" s="22" customFormat="1" ht="12.75">
      <c r="A16" s="144"/>
      <c r="B16" s="157"/>
      <c r="C16" s="171"/>
      <c r="D16" s="157"/>
      <c r="E16" s="181"/>
    </row>
    <row r="17" spans="1:5" s="22" customFormat="1" ht="12.75" hidden="1">
      <c r="A17" s="145" t="s">
        <v>41</v>
      </c>
      <c r="B17" s="156" t="s">
        <v>35</v>
      </c>
      <c r="C17" s="170" t="s">
        <v>36</v>
      </c>
      <c r="D17" s="191" t="s">
        <v>37</v>
      </c>
      <c r="E17" s="180" t="s">
        <v>295</v>
      </c>
    </row>
    <row r="18" spans="1:5" s="22" customFormat="1" ht="12.75">
      <c r="A18" s="142" t="s">
        <v>274</v>
      </c>
      <c r="B18" s="155" t="s">
        <v>35</v>
      </c>
      <c r="C18" s="169" t="s">
        <v>36</v>
      </c>
      <c r="D18" s="190" t="s">
        <v>37</v>
      </c>
      <c r="E18" s="179" t="s">
        <v>38</v>
      </c>
    </row>
    <row r="19" spans="1:5" s="22" customFormat="1" ht="12.75" hidden="1">
      <c r="A19" s="145" t="s">
        <v>42</v>
      </c>
      <c r="B19" s="156" t="s">
        <v>35</v>
      </c>
      <c r="C19" s="170" t="s">
        <v>40</v>
      </c>
      <c r="D19" s="191" t="s">
        <v>37</v>
      </c>
      <c r="E19" s="180" t="s">
        <v>295</v>
      </c>
    </row>
    <row r="20" spans="1:5" s="22" customFormat="1" ht="12.75">
      <c r="A20" s="142" t="s">
        <v>275</v>
      </c>
      <c r="B20" s="155" t="s">
        <v>35</v>
      </c>
      <c r="C20" s="169" t="s">
        <v>40</v>
      </c>
      <c r="D20" s="190" t="s">
        <v>37</v>
      </c>
      <c r="E20" s="179" t="s">
        <v>38</v>
      </c>
    </row>
    <row r="21" spans="1:5" s="22" customFormat="1" ht="12.75">
      <c r="A21" s="146"/>
      <c r="B21" s="157"/>
      <c r="C21" s="171"/>
      <c r="D21" s="36"/>
      <c r="E21" s="40"/>
    </row>
    <row r="22" spans="1:5" s="22" customFormat="1" ht="12.75" hidden="1">
      <c r="A22" s="145" t="s">
        <v>43</v>
      </c>
      <c r="B22" s="156" t="s">
        <v>35</v>
      </c>
      <c r="C22" s="170" t="s">
        <v>36</v>
      </c>
      <c r="D22" s="191" t="s">
        <v>37</v>
      </c>
      <c r="E22" s="180" t="s">
        <v>295</v>
      </c>
    </row>
    <row r="23" spans="1:5" s="22" customFormat="1" ht="12.75">
      <c r="A23" s="142" t="s">
        <v>276</v>
      </c>
      <c r="B23" s="155" t="s">
        <v>35</v>
      </c>
      <c r="C23" s="169" t="s">
        <v>36</v>
      </c>
      <c r="D23" s="190" t="s">
        <v>37</v>
      </c>
      <c r="E23" s="179" t="s">
        <v>38</v>
      </c>
    </row>
    <row r="24" spans="1:5" s="22" customFormat="1" ht="12.75" hidden="1">
      <c r="A24" s="145" t="s">
        <v>44</v>
      </c>
      <c r="B24" s="156" t="s">
        <v>35</v>
      </c>
      <c r="C24" s="170" t="s">
        <v>40</v>
      </c>
      <c r="D24" s="191" t="s">
        <v>37</v>
      </c>
      <c r="E24" s="180" t="s">
        <v>295</v>
      </c>
    </row>
    <row r="25" spans="1:5" s="22" customFormat="1" ht="13.5" thickBot="1">
      <c r="A25" s="147" t="s">
        <v>277</v>
      </c>
      <c r="B25" s="158" t="s">
        <v>35</v>
      </c>
      <c r="C25" s="172" t="s">
        <v>40</v>
      </c>
      <c r="D25" s="192" t="s">
        <v>37</v>
      </c>
      <c r="E25" s="182" t="s">
        <v>38</v>
      </c>
    </row>
    <row r="26" spans="1:5" s="22" customFormat="1" ht="12.75">
      <c r="A26" s="23"/>
      <c r="B26" s="159"/>
      <c r="D26" s="39"/>
      <c r="E26" s="16"/>
    </row>
    <row r="27" spans="1:4" ht="12.75">
      <c r="A27" s="23"/>
      <c r="B27" s="39"/>
      <c r="D27" s="39"/>
    </row>
    <row r="28" spans="1:5" s="22" customFormat="1" ht="12.75" hidden="1">
      <c r="A28" s="148" t="s">
        <v>45</v>
      </c>
      <c r="B28" s="160" t="s">
        <v>46</v>
      </c>
      <c r="C28" s="173" t="s">
        <v>36</v>
      </c>
      <c r="D28" s="193" t="s">
        <v>37</v>
      </c>
      <c r="E28" s="183" t="s">
        <v>295</v>
      </c>
    </row>
    <row r="29" spans="1:5" s="22" customFormat="1" ht="12.75">
      <c r="A29" s="149" t="s">
        <v>278</v>
      </c>
      <c r="B29" s="161" t="s">
        <v>46</v>
      </c>
      <c r="C29" s="174" t="s">
        <v>36</v>
      </c>
      <c r="D29" s="194" t="s">
        <v>37</v>
      </c>
      <c r="E29" s="184" t="s">
        <v>38</v>
      </c>
    </row>
    <row r="30" spans="1:5" s="22" customFormat="1" ht="12.75" hidden="1">
      <c r="A30" s="150" t="s">
        <v>47</v>
      </c>
      <c r="B30" s="162" t="s">
        <v>46</v>
      </c>
      <c r="C30" s="175" t="s">
        <v>40</v>
      </c>
      <c r="D30" s="195" t="s">
        <v>37</v>
      </c>
      <c r="E30" s="185" t="s">
        <v>295</v>
      </c>
    </row>
    <row r="31" spans="1:5" s="22" customFormat="1" ht="12.75">
      <c r="A31" s="149" t="s">
        <v>279</v>
      </c>
      <c r="B31" s="161" t="s">
        <v>46</v>
      </c>
      <c r="C31" s="174" t="s">
        <v>40</v>
      </c>
      <c r="D31" s="194" t="s">
        <v>37</v>
      </c>
      <c r="E31" s="184" t="s">
        <v>38</v>
      </c>
    </row>
    <row r="32" spans="1:5" s="24" customFormat="1" ht="12.75">
      <c r="A32" s="151"/>
      <c r="B32" s="163"/>
      <c r="C32" s="176"/>
      <c r="D32" s="163"/>
      <c r="E32" s="186"/>
    </row>
    <row r="33" spans="1:5" s="22" customFormat="1" ht="12.75" hidden="1">
      <c r="A33" s="150" t="s">
        <v>48</v>
      </c>
      <c r="B33" s="162" t="s">
        <v>46</v>
      </c>
      <c r="C33" s="175" t="s">
        <v>36</v>
      </c>
      <c r="D33" s="195" t="s">
        <v>37</v>
      </c>
      <c r="E33" s="185" t="s">
        <v>295</v>
      </c>
    </row>
    <row r="34" spans="1:5" s="22" customFormat="1" ht="12.75">
      <c r="A34" s="149" t="s">
        <v>280</v>
      </c>
      <c r="B34" s="161" t="s">
        <v>46</v>
      </c>
      <c r="C34" s="174" t="s">
        <v>36</v>
      </c>
      <c r="D34" s="194" t="s">
        <v>37</v>
      </c>
      <c r="E34" s="184" t="s">
        <v>38</v>
      </c>
    </row>
    <row r="35" spans="1:5" s="22" customFormat="1" ht="12.75" hidden="1">
      <c r="A35" s="150" t="s">
        <v>49</v>
      </c>
      <c r="B35" s="162" t="s">
        <v>46</v>
      </c>
      <c r="C35" s="175" t="s">
        <v>40</v>
      </c>
      <c r="D35" s="195" t="s">
        <v>37</v>
      </c>
      <c r="E35" s="185" t="s">
        <v>295</v>
      </c>
    </row>
    <row r="36" spans="1:5" s="22" customFormat="1" ht="12.75">
      <c r="A36" s="149" t="s">
        <v>281</v>
      </c>
      <c r="B36" s="161" t="s">
        <v>46</v>
      </c>
      <c r="C36" s="174" t="s">
        <v>40</v>
      </c>
      <c r="D36" s="194" t="s">
        <v>37</v>
      </c>
      <c r="E36" s="184" t="s">
        <v>38</v>
      </c>
    </row>
    <row r="37" spans="1:5" s="24" customFormat="1" ht="12.75">
      <c r="A37" s="152"/>
      <c r="B37" s="163"/>
      <c r="C37" s="176"/>
      <c r="D37" s="196"/>
      <c r="E37" s="187"/>
    </row>
    <row r="38" spans="1:5" s="22" customFormat="1" ht="12.75" hidden="1">
      <c r="A38" s="150" t="s">
        <v>50</v>
      </c>
      <c r="B38" s="162" t="s">
        <v>46</v>
      </c>
      <c r="C38" s="175" t="s">
        <v>36</v>
      </c>
      <c r="D38" s="195" t="s">
        <v>37</v>
      </c>
      <c r="E38" s="185" t="s">
        <v>295</v>
      </c>
    </row>
    <row r="39" spans="1:5" s="22" customFormat="1" ht="12.75">
      <c r="A39" s="149" t="s">
        <v>282</v>
      </c>
      <c r="B39" s="161" t="s">
        <v>46</v>
      </c>
      <c r="C39" s="174" t="s">
        <v>36</v>
      </c>
      <c r="D39" s="194" t="s">
        <v>37</v>
      </c>
      <c r="E39" s="184" t="s">
        <v>38</v>
      </c>
    </row>
    <row r="40" spans="1:5" s="22" customFormat="1" ht="12.75" hidden="1">
      <c r="A40" s="150" t="s">
        <v>51</v>
      </c>
      <c r="B40" s="162" t="s">
        <v>46</v>
      </c>
      <c r="C40" s="175" t="s">
        <v>40</v>
      </c>
      <c r="D40" s="195" t="s">
        <v>37</v>
      </c>
      <c r="E40" s="185" t="s">
        <v>295</v>
      </c>
    </row>
    <row r="41" spans="1:5" s="22" customFormat="1" ht="13.5" thickBot="1">
      <c r="A41" s="153" t="s">
        <v>283</v>
      </c>
      <c r="B41" s="164" t="s">
        <v>46</v>
      </c>
      <c r="C41" s="177" t="s">
        <v>40</v>
      </c>
      <c r="D41" s="197" t="s">
        <v>37</v>
      </c>
      <c r="E41" s="188" t="s">
        <v>38</v>
      </c>
    </row>
    <row r="42" ht="12.75">
      <c r="A42" s="23"/>
    </row>
    <row r="43" ht="12.75">
      <c r="A43" s="23"/>
    </row>
    <row r="44" ht="13.5" thickBot="1">
      <c r="A44" s="23"/>
    </row>
    <row r="45" spans="1:5" ht="12.75">
      <c r="A45" s="198" t="s">
        <v>52</v>
      </c>
      <c r="B45" s="35" t="s">
        <v>53</v>
      </c>
      <c r="C45" s="200" t="s">
        <v>54</v>
      </c>
      <c r="D45" s="35" t="s">
        <v>55</v>
      </c>
      <c r="E45" s="202" t="s">
        <v>295</v>
      </c>
    </row>
    <row r="46" spans="1:5" ht="12.75">
      <c r="A46" s="146" t="s">
        <v>56</v>
      </c>
      <c r="B46" s="36" t="s">
        <v>46</v>
      </c>
      <c r="C46" s="38" t="s">
        <v>36</v>
      </c>
      <c r="D46" s="36" t="s">
        <v>57</v>
      </c>
      <c r="E46" s="40" t="s">
        <v>295</v>
      </c>
    </row>
    <row r="47" spans="1:5" ht="12.75">
      <c r="A47" s="146" t="s">
        <v>58</v>
      </c>
      <c r="B47" s="36" t="s">
        <v>35</v>
      </c>
      <c r="C47" s="38" t="s">
        <v>36</v>
      </c>
      <c r="D47" s="36" t="s">
        <v>59</v>
      </c>
      <c r="E47" s="40" t="s">
        <v>295</v>
      </c>
    </row>
    <row r="48" spans="1:5" ht="13.5" thickBot="1">
      <c r="A48" s="199" t="s">
        <v>60</v>
      </c>
      <c r="B48" s="37" t="s">
        <v>61</v>
      </c>
      <c r="C48" s="201" t="s">
        <v>36</v>
      </c>
      <c r="D48" s="37" t="s">
        <v>62</v>
      </c>
      <c r="E48" s="41" t="s">
        <v>295</v>
      </c>
    </row>
    <row r="50" ht="12.75">
      <c r="A50" s="45" t="s">
        <v>26</v>
      </c>
    </row>
  </sheetData>
  <hyperlinks>
    <hyperlink ref="A45" location="'ss#17,#18,#19, CC15'!A1" display="ss#17,#18,#19"/>
    <hyperlink ref="A46" location="'ss#16 CC27 2X2X40'!A1" display="ss#16 CC27 2x2x40"/>
    <hyperlink ref="A47" location="'ss#16 CC28 2X2X20'!A1" display="ss#16 CC28 2x2x20"/>
    <hyperlink ref="A48" location="'CC27 vs. CC28'!A1" display="CC27 vs CC28"/>
    <hyperlink ref="A12" location="'ss#1 EDCA 2x2x20'!A1" display="ss#1 EDCA 2x2x20"/>
    <hyperlink ref="A13" location="'ss#1 EDCA 2x2x20 +'!A1" display="ss#1 EDCA 2x2x20 +"/>
    <hyperlink ref="A18" location="'ss#4 EDCA 2x2x20 +'!A1" display="ss#4 EDCA 2x2x20 +"/>
    <hyperlink ref="A17" location="'ss#4 EDCA 2x2x20'!A1" display="ss#4 EDCA 2x2x20"/>
    <hyperlink ref="A20" location="'ss#4 HCCA 2x2x20 +'!A1" display="ss#4 HCCA 2x2x20 +"/>
    <hyperlink ref="A19" location="'ss#4 HCCA 2x2x20'!A1" display="ss#4 HCCA 2x2x20"/>
    <hyperlink ref="A23" location="'ss#6 EDCA 2x2x20 +'!A1" display="ss#6 EDCA 2x2x20 +"/>
    <hyperlink ref="A22" location="'ss#6 EDCA 2x2x20'!A1" display="ss#6 EDCA 2x2x20"/>
    <hyperlink ref="A25" location="'ss#6 HCCA 2x2x20 +'!A1" display="ss#6 HCCA 2x2x20 +"/>
    <hyperlink ref="A24" location="'ss#6 HCCA 2x2x20'!A1" display="ss#6 HCCA 2x2x20"/>
    <hyperlink ref="A28" location="'ss#1 EDCA 2x2x40'!A1" display="ss#1 EDCA 2x2x40"/>
    <hyperlink ref="A29" location="'ss#1 EDCA 2x2x40 +'!A1" display="ss#1 EDCA 2x2x40 +"/>
    <hyperlink ref="A34" location="'ss#4 EDCA 2x2x40 +'!A1" display="ss#4 EDCA 2x2x40 +"/>
    <hyperlink ref="A33" location="'ss#4 EDCA 2x2x40'!A1" display="ss#4 EDCA 2x2x40"/>
    <hyperlink ref="A36" location="'ss#4 HCCA 2x2x40 +'!A1" display="ss#4 HCCA 2x2x40 +"/>
    <hyperlink ref="A35" location="'ss#4 HCCA 2x2x40'!A1" display="ss#4 HCCA 2x2x40"/>
    <hyperlink ref="A39" location="'ss#6 EDCA 2x2x40 +'!A1" display="ss#6 EDCA 2x2x40 +"/>
    <hyperlink ref="A38" location="'ss#6 EDCA 2x2x40'!A1" display="ss#6 EDCA 2x2x40"/>
    <hyperlink ref="A41" location="'ss#6 HCCA 2x2x40 +'!A1" display="ss#6 HCCA 2x2x40 +"/>
    <hyperlink ref="A40" location="'ss#6 HCCA 2x2x40'!A1" display="ss#6 HCCA 2x2x40"/>
    <hyperlink ref="A30" location="'ss#1 HCCA 2x2x40'!A1" display="ss#1 HCCA 2x2x40"/>
    <hyperlink ref="A31" location="'ss#1 HCCA 2x2x40 +'!A1" display="ss#1 HCCA 2x2x40 +"/>
    <hyperlink ref="A50" location="References!A1" display="References"/>
    <hyperlink ref="A15" location="'ss#1 HCCA 2x2x20 +'!A1" display="ss#1 HCCA 2x2x20 +"/>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4"/>
  </sheetPr>
  <dimension ref="A1:AE50"/>
  <sheetViews>
    <sheetView workbookViewId="0" topLeftCell="C55">
      <selection activeCell="Q2" sqref="Q2:Q50"/>
    </sheetView>
  </sheetViews>
  <sheetFormatPr defaultColWidth="9.140625" defaultRowHeight="12.75"/>
  <cols>
    <col min="1" max="15" width="9.140625" style="208" customWidth="1"/>
    <col min="16" max="16" width="15.57421875" style="208" bestFit="1" customWidth="1"/>
    <col min="17" max="16384" width="9.140625" style="208" customWidth="1"/>
  </cols>
  <sheetData>
    <row r="1" spans="17:31" ht="13.5" thickBot="1">
      <c r="Q1" s="208" t="s">
        <v>297</v>
      </c>
      <c r="R1" s="208" t="s">
        <v>232</v>
      </c>
      <c r="S1" s="208" t="s">
        <v>233</v>
      </c>
      <c r="T1" s="208" t="s">
        <v>234</v>
      </c>
      <c r="AD1" s="310"/>
      <c r="AE1" s="310"/>
    </row>
    <row r="2" spans="1:24" ht="13.5" thickBot="1">
      <c r="A2" s="572" t="s">
        <v>148</v>
      </c>
      <c r="B2" s="573"/>
      <c r="C2" s="573"/>
      <c r="D2" s="573"/>
      <c r="E2" s="573"/>
      <c r="F2" s="573"/>
      <c r="G2" s="574"/>
      <c r="I2" s="563" t="s">
        <v>135</v>
      </c>
      <c r="J2" s="569"/>
      <c r="K2" s="569"/>
      <c r="L2" s="569"/>
      <c r="M2" s="564"/>
      <c r="N2" s="228"/>
      <c r="O2" s="563" t="s">
        <v>238</v>
      </c>
      <c r="P2" s="564"/>
      <c r="Q2">
        <v>3</v>
      </c>
      <c r="R2">
        <v>113.868648</v>
      </c>
      <c r="S2">
        <v>113.868648</v>
      </c>
      <c r="T2">
        <v>125.402601</v>
      </c>
      <c r="W2"/>
      <c r="X2"/>
    </row>
    <row r="3" spans="1:24" ht="12.75">
      <c r="A3" s="209" t="s">
        <v>28</v>
      </c>
      <c r="B3" s="210"/>
      <c r="C3" s="210"/>
      <c r="D3" s="210"/>
      <c r="E3" s="210"/>
      <c r="F3" s="210"/>
      <c r="G3" s="211"/>
      <c r="I3" s="212"/>
      <c r="J3" s="213" t="s">
        <v>136</v>
      </c>
      <c r="K3" s="213"/>
      <c r="L3" s="213"/>
      <c r="M3" s="214"/>
      <c r="N3" s="226"/>
      <c r="O3" s="219" t="s">
        <v>242</v>
      </c>
      <c r="P3" s="220" t="s">
        <v>236</v>
      </c>
      <c r="Q3">
        <v>5</v>
      </c>
      <c r="R3">
        <v>113.887022</v>
      </c>
      <c r="S3">
        <v>113.90779</v>
      </c>
      <c r="T3">
        <v>125.464194</v>
      </c>
      <c r="W3"/>
      <c r="X3"/>
    </row>
    <row r="4" spans="1:24" ht="12.75">
      <c r="A4" s="566" t="s">
        <v>152</v>
      </c>
      <c r="B4" s="210"/>
      <c r="C4" s="210" t="s">
        <v>153</v>
      </c>
      <c r="D4" s="210" t="s">
        <v>154</v>
      </c>
      <c r="E4" s="210"/>
      <c r="F4" s="210"/>
      <c r="G4" s="211"/>
      <c r="I4" s="209" t="s">
        <v>140</v>
      </c>
      <c r="J4" s="210">
        <v>0.005</v>
      </c>
      <c r="K4" s="210"/>
      <c r="L4" s="210"/>
      <c r="M4" s="211"/>
      <c r="N4" s="226"/>
      <c r="O4" s="221" t="s">
        <v>243</v>
      </c>
      <c r="P4" s="222" t="s">
        <v>244</v>
      </c>
      <c r="Q4">
        <v>7</v>
      </c>
      <c r="R4">
        <v>112.596496</v>
      </c>
      <c r="S4">
        <v>113.927491</v>
      </c>
      <c r="T4">
        <v>123.757437</v>
      </c>
      <c r="W4"/>
      <c r="X4"/>
    </row>
    <row r="5" spans="1:24" ht="12.75">
      <c r="A5" s="566"/>
      <c r="B5" s="215" t="s">
        <v>157</v>
      </c>
      <c r="C5" s="210">
        <v>1</v>
      </c>
      <c r="D5" s="210">
        <v>64</v>
      </c>
      <c r="E5" s="210"/>
      <c r="F5" s="210"/>
      <c r="G5" s="211"/>
      <c r="I5" s="209" t="s">
        <v>141</v>
      </c>
      <c r="J5" s="210">
        <v>15</v>
      </c>
      <c r="K5" s="210"/>
      <c r="L5" s="210"/>
      <c r="M5" s="211"/>
      <c r="N5" s="226"/>
      <c r="O5" s="221" t="s">
        <v>245</v>
      </c>
      <c r="P5" s="222" t="s">
        <v>246</v>
      </c>
      <c r="Q5">
        <v>9</v>
      </c>
      <c r="R5">
        <v>110.938135</v>
      </c>
      <c r="S5">
        <v>113.973974</v>
      </c>
      <c r="T5">
        <v>119.771597</v>
      </c>
      <c r="W5"/>
      <c r="X5"/>
    </row>
    <row r="6" spans="1:24" ht="12.75">
      <c r="A6" s="209" t="s">
        <v>160</v>
      </c>
      <c r="B6" s="568" t="s">
        <v>235</v>
      </c>
      <c r="C6" s="568"/>
      <c r="D6" s="568"/>
      <c r="E6" s="568"/>
      <c r="F6" s="568"/>
      <c r="G6" s="577"/>
      <c r="I6" s="209" t="s">
        <v>142</v>
      </c>
      <c r="J6" s="210">
        <v>1023</v>
      </c>
      <c r="K6" s="210"/>
      <c r="L6" s="210"/>
      <c r="M6" s="211"/>
      <c r="N6" s="226"/>
      <c r="O6" s="221" t="s">
        <v>247</v>
      </c>
      <c r="P6" s="222" t="s">
        <v>248</v>
      </c>
      <c r="Q6">
        <v>11</v>
      </c>
      <c r="R6">
        <v>106.19213</v>
      </c>
      <c r="S6">
        <v>113.665431</v>
      </c>
      <c r="T6">
        <v>116.908641</v>
      </c>
      <c r="W6"/>
      <c r="X6"/>
    </row>
    <row r="7" spans="1:24" ht="12.75">
      <c r="A7" s="209" t="s">
        <v>140</v>
      </c>
      <c r="B7" s="568" t="s">
        <v>163</v>
      </c>
      <c r="C7" s="568"/>
      <c r="D7" s="568"/>
      <c r="E7" s="568"/>
      <c r="F7" s="568"/>
      <c r="G7" s="577"/>
      <c r="I7" s="209" t="s">
        <v>143</v>
      </c>
      <c r="J7" s="210">
        <v>7</v>
      </c>
      <c r="K7" s="210"/>
      <c r="L7" s="210"/>
      <c r="M7" s="211"/>
      <c r="N7" s="226"/>
      <c r="O7" s="221" t="s">
        <v>249</v>
      </c>
      <c r="P7" s="222" t="s">
        <v>250</v>
      </c>
      <c r="Q7">
        <v>13</v>
      </c>
      <c r="R7">
        <v>97.833992</v>
      </c>
      <c r="S7">
        <v>112.467569</v>
      </c>
      <c r="T7">
        <v>105.772377</v>
      </c>
      <c r="W7"/>
      <c r="X7"/>
    </row>
    <row r="8" spans="1:24" ht="13.5" thickBot="1">
      <c r="A8" s="209" t="s">
        <v>166</v>
      </c>
      <c r="B8" s="568" t="s">
        <v>161</v>
      </c>
      <c r="C8" s="568"/>
      <c r="D8" s="568"/>
      <c r="E8" s="568"/>
      <c r="F8" s="568"/>
      <c r="G8" s="577"/>
      <c r="I8" s="216" t="s">
        <v>144</v>
      </c>
      <c r="J8" s="570" t="s">
        <v>236</v>
      </c>
      <c r="K8" s="570"/>
      <c r="L8" s="570"/>
      <c r="M8" s="571"/>
      <c r="N8" s="228"/>
      <c r="O8" s="221" t="s">
        <v>252</v>
      </c>
      <c r="P8" s="222" t="s">
        <v>253</v>
      </c>
      <c r="Q8">
        <v>15</v>
      </c>
      <c r="R8">
        <v>91.797753</v>
      </c>
      <c r="S8">
        <v>109.176001</v>
      </c>
      <c r="T8">
        <v>99.309541</v>
      </c>
      <c r="W8"/>
      <c r="X8"/>
    </row>
    <row r="9" spans="1:24" ht="13.5" thickBot="1">
      <c r="A9" s="216" t="s">
        <v>169</v>
      </c>
      <c r="B9" s="568" t="s">
        <v>161</v>
      </c>
      <c r="C9" s="568"/>
      <c r="D9" s="568"/>
      <c r="E9" s="568"/>
      <c r="F9" s="568"/>
      <c r="G9" s="577"/>
      <c r="I9" s="217" t="s">
        <v>218</v>
      </c>
      <c r="J9" s="570" t="s">
        <v>236</v>
      </c>
      <c r="K9" s="570"/>
      <c r="L9" s="570"/>
      <c r="M9" s="571"/>
      <c r="N9" s="228"/>
      <c r="O9" s="221" t="s">
        <v>254</v>
      </c>
      <c r="P9" s="222" t="s">
        <v>255</v>
      </c>
      <c r="Q9">
        <v>17</v>
      </c>
      <c r="R9">
        <v>85.388806</v>
      </c>
      <c r="S9">
        <v>106.296965</v>
      </c>
      <c r="T9">
        <v>89.830117</v>
      </c>
      <c r="W9"/>
      <c r="X9"/>
    </row>
    <row r="10" spans="1:24" ht="13.5" thickBot="1">
      <c r="A10" s="217" t="s">
        <v>174</v>
      </c>
      <c r="B10" s="570" t="s">
        <v>175</v>
      </c>
      <c r="C10" s="570"/>
      <c r="D10" s="570"/>
      <c r="E10" s="570"/>
      <c r="F10" s="570"/>
      <c r="G10" s="571"/>
      <c r="O10" s="221" t="s">
        <v>256</v>
      </c>
      <c r="P10" s="308" t="s">
        <v>301</v>
      </c>
      <c r="Q10">
        <v>19</v>
      </c>
      <c r="R10">
        <v>77.631293</v>
      </c>
      <c r="S10">
        <v>102.06991</v>
      </c>
      <c r="T10">
        <v>84.831252</v>
      </c>
      <c r="W10"/>
      <c r="X10"/>
    </row>
    <row r="11" spans="15:24" ht="13.5" thickBot="1">
      <c r="O11" s="221" t="s">
        <v>257</v>
      </c>
      <c r="P11" s="222" t="s">
        <v>258</v>
      </c>
      <c r="Q11">
        <v>21</v>
      </c>
      <c r="R11">
        <v>70.955263</v>
      </c>
      <c r="S11">
        <v>97.514617</v>
      </c>
      <c r="T11">
        <v>75.331362</v>
      </c>
      <c r="W11"/>
      <c r="X11"/>
    </row>
    <row r="12" spans="1:24" ht="12.75" customHeight="1">
      <c r="A12" s="578" t="s">
        <v>237</v>
      </c>
      <c r="B12" s="579"/>
      <c r="C12" s="580"/>
      <c r="E12" s="586" t="s">
        <v>149</v>
      </c>
      <c r="F12" s="587"/>
      <c r="G12" s="587"/>
      <c r="H12" s="587"/>
      <c r="I12" s="587"/>
      <c r="J12" s="587"/>
      <c r="K12" s="588"/>
      <c r="O12" s="221" t="s">
        <v>259</v>
      </c>
      <c r="P12" s="222" t="s">
        <v>260</v>
      </c>
      <c r="Q12">
        <v>23</v>
      </c>
      <c r="R12">
        <v>63.005924</v>
      </c>
      <c r="S12">
        <v>90.532851</v>
      </c>
      <c r="T12">
        <v>72.736209</v>
      </c>
      <c r="W12"/>
      <c r="X12"/>
    </row>
    <row r="13" spans="1:24" ht="12.75">
      <c r="A13" s="581"/>
      <c r="B13" s="582"/>
      <c r="C13" s="583"/>
      <c r="E13" s="566" t="s">
        <v>150</v>
      </c>
      <c r="F13" s="567"/>
      <c r="G13" s="568" t="s">
        <v>151</v>
      </c>
      <c r="H13" s="568"/>
      <c r="I13" s="568"/>
      <c r="J13" s="568"/>
      <c r="K13" s="577"/>
      <c r="O13" s="221" t="s">
        <v>261</v>
      </c>
      <c r="P13" s="222" t="s">
        <v>262</v>
      </c>
      <c r="Q13">
        <v>25</v>
      </c>
      <c r="R13">
        <v>59.666954</v>
      </c>
      <c r="S13">
        <v>82.830878</v>
      </c>
      <c r="T13">
        <v>65.520988</v>
      </c>
      <c r="W13"/>
      <c r="X13"/>
    </row>
    <row r="14" spans="1:24" ht="12.75">
      <c r="A14" s="209" t="s">
        <v>239</v>
      </c>
      <c r="B14" s="210" t="s">
        <v>240</v>
      </c>
      <c r="C14" s="211" t="s">
        <v>241</v>
      </c>
      <c r="E14" s="566" t="s">
        <v>155</v>
      </c>
      <c r="F14" s="567"/>
      <c r="G14" s="568" t="s">
        <v>156</v>
      </c>
      <c r="H14" s="568"/>
      <c r="I14" s="210"/>
      <c r="J14" s="210"/>
      <c r="K14" s="211"/>
      <c r="O14" s="221" t="s">
        <v>263</v>
      </c>
      <c r="P14" s="222" t="s">
        <v>264</v>
      </c>
      <c r="Q14">
        <v>27</v>
      </c>
      <c r="R14">
        <v>55.538804</v>
      </c>
      <c r="S14">
        <v>77.594721</v>
      </c>
      <c r="T14">
        <v>61.853497</v>
      </c>
      <c r="W14"/>
      <c r="X14"/>
    </row>
    <row r="15" spans="1:24" ht="12.75">
      <c r="A15" s="209" t="s">
        <v>230</v>
      </c>
      <c r="B15" s="210" t="s">
        <v>229</v>
      </c>
      <c r="C15" s="211">
        <v>0</v>
      </c>
      <c r="E15" s="566" t="s">
        <v>158</v>
      </c>
      <c r="F15" s="567"/>
      <c r="G15" s="210" t="s">
        <v>159</v>
      </c>
      <c r="H15" s="210"/>
      <c r="I15" s="210"/>
      <c r="J15" s="210"/>
      <c r="K15" s="211"/>
      <c r="O15" s="221" t="s">
        <v>265</v>
      </c>
      <c r="P15" s="222" t="s">
        <v>266</v>
      </c>
      <c r="Q15">
        <v>29</v>
      </c>
      <c r="R15">
        <v>52.367758</v>
      </c>
      <c r="S15">
        <v>69.694538</v>
      </c>
      <c r="T15">
        <v>58.189569</v>
      </c>
      <c r="W15"/>
      <c r="X15"/>
    </row>
    <row r="16" spans="5:24" ht="12.75">
      <c r="E16" s="566" t="s">
        <v>162</v>
      </c>
      <c r="F16" s="567"/>
      <c r="G16" s="210">
        <v>20</v>
      </c>
      <c r="H16" s="210"/>
      <c r="I16" s="210"/>
      <c r="J16" s="210"/>
      <c r="K16" s="211"/>
      <c r="O16" s="221" t="s">
        <v>267</v>
      </c>
      <c r="P16" s="222" t="s">
        <v>268</v>
      </c>
      <c r="Q16">
        <v>31</v>
      </c>
      <c r="R16">
        <v>49.269267</v>
      </c>
      <c r="S16">
        <v>65.726702</v>
      </c>
      <c r="T16">
        <v>53.404383</v>
      </c>
      <c r="W16"/>
      <c r="X16"/>
    </row>
    <row r="17" spans="5:24" ht="12.75">
      <c r="E17" s="209" t="s">
        <v>164</v>
      </c>
      <c r="F17" s="210"/>
      <c r="G17" s="210" t="s">
        <v>272</v>
      </c>
      <c r="H17" s="210"/>
      <c r="I17" s="210"/>
      <c r="J17" s="210"/>
      <c r="K17" s="211"/>
      <c r="O17" s="221" t="s">
        <v>269</v>
      </c>
      <c r="P17" s="222" t="s">
        <v>270</v>
      </c>
      <c r="Q17">
        <v>33</v>
      </c>
      <c r="R17">
        <v>45.6848</v>
      </c>
      <c r="S17">
        <v>60.711321</v>
      </c>
      <c r="T17">
        <v>49.116996</v>
      </c>
      <c r="W17"/>
      <c r="X17"/>
    </row>
    <row r="18" spans="5:24" ht="13.5" thickBot="1">
      <c r="E18" s="209" t="s">
        <v>167</v>
      </c>
      <c r="F18" s="210"/>
      <c r="G18" s="210" t="s">
        <v>168</v>
      </c>
      <c r="H18" s="210"/>
      <c r="I18" s="210"/>
      <c r="J18" s="210"/>
      <c r="K18" s="211"/>
      <c r="O18" s="227" t="s">
        <v>271</v>
      </c>
      <c r="P18" s="309" t="s">
        <v>302</v>
      </c>
      <c r="Q18">
        <v>35</v>
      </c>
      <c r="R18">
        <v>44.213693</v>
      </c>
      <c r="S18">
        <v>57.986537</v>
      </c>
      <c r="T18">
        <v>47.877384</v>
      </c>
      <c r="W18"/>
      <c r="X18"/>
    </row>
    <row r="19" spans="5:24" ht="12.75">
      <c r="E19" s="209" t="s">
        <v>170</v>
      </c>
      <c r="F19" s="210"/>
      <c r="G19" s="210" t="s">
        <v>251</v>
      </c>
      <c r="H19" s="210"/>
      <c r="I19" s="210"/>
      <c r="J19" s="210"/>
      <c r="K19" s="211"/>
      <c r="Q19">
        <v>37</v>
      </c>
      <c r="R19">
        <v>41.412756</v>
      </c>
      <c r="S19">
        <v>53.913205</v>
      </c>
      <c r="T19">
        <v>45.466541</v>
      </c>
      <c r="W19"/>
      <c r="X19"/>
    </row>
    <row r="20" spans="5:24" ht="13.5" thickBot="1">
      <c r="E20" s="217" t="s">
        <v>173</v>
      </c>
      <c r="F20" s="223"/>
      <c r="G20" s="223">
        <v>52</v>
      </c>
      <c r="H20" s="223"/>
      <c r="I20" s="223"/>
      <c r="J20" s="223"/>
      <c r="K20" s="224"/>
      <c r="Q20">
        <v>39</v>
      </c>
      <c r="R20">
        <v>38.614733</v>
      </c>
      <c r="S20">
        <v>51.229925</v>
      </c>
      <c r="T20">
        <v>41.544094</v>
      </c>
      <c r="W20"/>
      <c r="X20"/>
    </row>
    <row r="21" spans="5:24" ht="12.75">
      <c r="E21" s="225"/>
      <c r="F21" s="225"/>
      <c r="G21" s="226"/>
      <c r="H21" s="226"/>
      <c r="I21" s="226"/>
      <c r="J21" s="226"/>
      <c r="K21" s="225"/>
      <c r="Q21">
        <v>41</v>
      </c>
      <c r="R21">
        <v>35.562029</v>
      </c>
      <c r="S21">
        <v>50.520019</v>
      </c>
      <c r="T21">
        <v>40.574111</v>
      </c>
      <c r="W21"/>
      <c r="X21"/>
    </row>
    <row r="22" spans="17:24" ht="12.75">
      <c r="Q22">
        <v>43</v>
      </c>
      <c r="R22">
        <v>33.456861</v>
      </c>
      <c r="S22">
        <v>48.362753</v>
      </c>
      <c r="T22">
        <v>38.277166</v>
      </c>
      <c r="W22"/>
      <c r="X22"/>
    </row>
    <row r="23" spans="17:24" ht="12.75">
      <c r="Q23">
        <v>45</v>
      </c>
      <c r="R23">
        <v>30.803658</v>
      </c>
      <c r="S23">
        <v>46.726922</v>
      </c>
      <c r="T23">
        <v>34.875445</v>
      </c>
      <c r="W23"/>
      <c r="X23"/>
    </row>
    <row r="24" spans="17:24" ht="12.75">
      <c r="Q24">
        <v>47</v>
      </c>
      <c r="R24">
        <v>29.368402</v>
      </c>
      <c r="S24">
        <v>45.251046</v>
      </c>
      <c r="T24">
        <v>31.589855</v>
      </c>
      <c r="W24"/>
      <c r="X24"/>
    </row>
    <row r="25" spans="17:24" ht="12.75">
      <c r="Q25">
        <v>49</v>
      </c>
      <c r="R25">
        <v>27.086912</v>
      </c>
      <c r="S25">
        <v>42.764835</v>
      </c>
      <c r="T25">
        <v>29.940764</v>
      </c>
      <c r="W25"/>
      <c r="X25"/>
    </row>
    <row r="26" spans="17:24" ht="12.75">
      <c r="Q26">
        <v>51</v>
      </c>
      <c r="R26">
        <v>25.311953</v>
      </c>
      <c r="S26">
        <v>41.135456</v>
      </c>
      <c r="T26">
        <v>29.342963</v>
      </c>
      <c r="W26"/>
      <c r="X26"/>
    </row>
    <row r="27" spans="17:24" ht="12.75">
      <c r="Q27">
        <v>53</v>
      </c>
      <c r="R27">
        <v>23.970493</v>
      </c>
      <c r="S27">
        <v>38.051346</v>
      </c>
      <c r="T27">
        <v>27.151436</v>
      </c>
      <c r="W27"/>
      <c r="X27"/>
    </row>
    <row r="28" spans="17:24" ht="12.75">
      <c r="Q28">
        <v>55</v>
      </c>
      <c r="R28">
        <v>22.557284</v>
      </c>
      <c r="S28">
        <v>36.561675</v>
      </c>
      <c r="T28">
        <v>24.760636</v>
      </c>
      <c r="W28"/>
      <c r="X28"/>
    </row>
    <row r="29" spans="17:24" ht="12.75">
      <c r="Q29">
        <v>57</v>
      </c>
      <c r="R29">
        <v>20.951965</v>
      </c>
      <c r="S29">
        <v>33.091815</v>
      </c>
      <c r="T29">
        <v>24.136998</v>
      </c>
      <c r="W29"/>
      <c r="X29"/>
    </row>
    <row r="30" spans="17:24" ht="12.75">
      <c r="Q30">
        <v>59</v>
      </c>
      <c r="R30">
        <v>19.614127</v>
      </c>
      <c r="S30">
        <v>32.815807</v>
      </c>
      <c r="T30">
        <v>22.344681</v>
      </c>
      <c r="W30"/>
      <c r="X30"/>
    </row>
    <row r="31" spans="17:24" ht="12.75">
      <c r="Q31">
        <v>61</v>
      </c>
      <c r="R31">
        <v>19.340449</v>
      </c>
      <c r="S31">
        <v>29.518334</v>
      </c>
      <c r="T31">
        <v>21.11069</v>
      </c>
      <c r="W31"/>
      <c r="X31"/>
    </row>
    <row r="32" spans="17:24" ht="12.75">
      <c r="Q32">
        <v>63</v>
      </c>
      <c r="R32">
        <v>18.504121</v>
      </c>
      <c r="S32">
        <v>28.34357</v>
      </c>
      <c r="T32">
        <v>20.236084</v>
      </c>
      <c r="W32"/>
      <c r="X32"/>
    </row>
    <row r="33" spans="17:24" ht="12.75">
      <c r="Q33">
        <v>65</v>
      </c>
      <c r="R33">
        <v>17.815024</v>
      </c>
      <c r="S33">
        <v>26.407285</v>
      </c>
      <c r="T33">
        <v>19.427932</v>
      </c>
      <c r="W33"/>
      <c r="X33"/>
    </row>
    <row r="34" spans="17:24" ht="12.75">
      <c r="Q34">
        <v>67</v>
      </c>
      <c r="R34">
        <v>16.470101</v>
      </c>
      <c r="S34">
        <v>25.525551</v>
      </c>
      <c r="T34">
        <v>18.338191</v>
      </c>
      <c r="W34"/>
      <c r="X34"/>
    </row>
    <row r="35" spans="17:24" ht="12.75">
      <c r="Q35">
        <v>69</v>
      </c>
      <c r="R35">
        <v>15.209354</v>
      </c>
      <c r="S35">
        <v>25.045786</v>
      </c>
      <c r="T35">
        <v>16.30968</v>
      </c>
      <c r="W35"/>
      <c r="X35"/>
    </row>
    <row r="36" spans="17:24" ht="12.75">
      <c r="Q36">
        <v>71</v>
      </c>
      <c r="R36">
        <v>14.176674</v>
      </c>
      <c r="S36">
        <v>23.90897</v>
      </c>
      <c r="T36">
        <v>16.169728</v>
      </c>
      <c r="W36"/>
      <c r="X36"/>
    </row>
    <row r="37" spans="17:24" ht="12.75">
      <c r="Q37">
        <v>73</v>
      </c>
      <c r="R37">
        <v>13.446679</v>
      </c>
      <c r="S37">
        <v>22.98303</v>
      </c>
      <c r="T37">
        <v>14.930119</v>
      </c>
      <c r="W37"/>
      <c r="X37"/>
    </row>
    <row r="38" spans="17:24" ht="12.75">
      <c r="Q38">
        <v>75</v>
      </c>
      <c r="R38">
        <v>12.522884</v>
      </c>
      <c r="S38">
        <v>22.539953</v>
      </c>
      <c r="T38">
        <v>14.261355</v>
      </c>
      <c r="W38"/>
      <c r="X38"/>
    </row>
    <row r="39" spans="17:24" ht="12.75">
      <c r="Q39">
        <v>77</v>
      </c>
      <c r="R39">
        <v>11.781778</v>
      </c>
      <c r="S39">
        <v>21.208068</v>
      </c>
      <c r="T39">
        <v>12.69136</v>
      </c>
      <c r="W39"/>
      <c r="X39"/>
    </row>
    <row r="40" spans="17:24" ht="12.75">
      <c r="Q40">
        <v>79</v>
      </c>
      <c r="R40">
        <v>10.179736</v>
      </c>
      <c r="S40">
        <v>20.796046</v>
      </c>
      <c r="T40">
        <v>12.100522</v>
      </c>
      <c r="W40"/>
      <c r="X40"/>
    </row>
    <row r="41" spans="17:24" ht="12.75">
      <c r="Q41">
        <v>81</v>
      </c>
      <c r="R41">
        <v>9.802423</v>
      </c>
      <c r="S41">
        <v>20.4163</v>
      </c>
      <c r="T41">
        <v>11.344723</v>
      </c>
      <c r="W41"/>
      <c r="X41"/>
    </row>
    <row r="42" spans="17:24" ht="12.75">
      <c r="Q42">
        <v>83</v>
      </c>
      <c r="R42">
        <v>8.734321</v>
      </c>
      <c r="S42">
        <v>19.252388</v>
      </c>
      <c r="T42">
        <v>9.960972</v>
      </c>
      <c r="W42"/>
      <c r="X42"/>
    </row>
    <row r="43" spans="17:24" ht="12.75">
      <c r="Q43">
        <v>85</v>
      </c>
      <c r="R43">
        <v>7.891221</v>
      </c>
      <c r="S43">
        <v>18.614088</v>
      </c>
      <c r="T43">
        <v>9.511383</v>
      </c>
      <c r="W43"/>
      <c r="X43"/>
    </row>
    <row r="44" spans="17:24" ht="12.75">
      <c r="Q44">
        <v>87</v>
      </c>
      <c r="R44">
        <v>7.252799</v>
      </c>
      <c r="S44">
        <v>17.618047</v>
      </c>
      <c r="T44">
        <v>8.284653</v>
      </c>
      <c r="W44"/>
      <c r="X44"/>
    </row>
    <row r="45" spans="17:24" ht="12.75">
      <c r="Q45">
        <v>89</v>
      </c>
      <c r="R45">
        <v>7.021938</v>
      </c>
      <c r="S45">
        <v>16.858353</v>
      </c>
      <c r="T45">
        <v>7.487854</v>
      </c>
      <c r="W45"/>
      <c r="X45"/>
    </row>
    <row r="46" spans="17:24" ht="12.75">
      <c r="Q46">
        <v>91</v>
      </c>
      <c r="R46">
        <v>6.18707</v>
      </c>
      <c r="S46">
        <v>16.046787</v>
      </c>
      <c r="T46">
        <v>6.803156</v>
      </c>
      <c r="W46"/>
      <c r="X46"/>
    </row>
    <row r="47" spans="17:24" ht="12.75">
      <c r="Q47">
        <v>93</v>
      </c>
      <c r="R47">
        <v>5.865828</v>
      </c>
      <c r="S47">
        <v>15.66573</v>
      </c>
      <c r="T47">
        <v>6.2647</v>
      </c>
      <c r="W47"/>
      <c r="X47"/>
    </row>
    <row r="48" spans="17:24" ht="12.75">
      <c r="Q48">
        <v>95</v>
      </c>
      <c r="R48">
        <v>5.351973</v>
      </c>
      <c r="S48">
        <v>14.667723</v>
      </c>
      <c r="T48">
        <v>5.80776</v>
      </c>
      <c r="W48"/>
      <c r="X48"/>
    </row>
    <row r="49" spans="17:24" ht="12.75">
      <c r="Q49">
        <v>97</v>
      </c>
      <c r="R49">
        <v>5.074967</v>
      </c>
      <c r="S49">
        <v>13.781062</v>
      </c>
      <c r="T49">
        <v>5.438339</v>
      </c>
      <c r="W49"/>
      <c r="X49"/>
    </row>
    <row r="50" spans="17:24" ht="12.75">
      <c r="Q50">
        <v>99</v>
      </c>
      <c r="R50">
        <v>4.646157</v>
      </c>
      <c r="S50">
        <v>13.127611</v>
      </c>
      <c r="T50">
        <v>4.870077</v>
      </c>
      <c r="W50"/>
      <c r="X50"/>
    </row>
  </sheetData>
  <mergeCells count="19">
    <mergeCell ref="O2:P2"/>
    <mergeCell ref="B8:G8"/>
    <mergeCell ref="B9:G9"/>
    <mergeCell ref="B10:G10"/>
    <mergeCell ref="I2:M2"/>
    <mergeCell ref="J8:M8"/>
    <mergeCell ref="J9:M9"/>
    <mergeCell ref="A2:G2"/>
    <mergeCell ref="A4:A5"/>
    <mergeCell ref="B6:G6"/>
    <mergeCell ref="E16:F16"/>
    <mergeCell ref="B7:G7"/>
    <mergeCell ref="E14:F14"/>
    <mergeCell ref="G14:H14"/>
    <mergeCell ref="E15:F15"/>
    <mergeCell ref="A12:C13"/>
    <mergeCell ref="E12:K12"/>
    <mergeCell ref="E13:F13"/>
    <mergeCell ref="G13:K13"/>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tabColor indexed="11"/>
  </sheetPr>
  <dimension ref="A1:A1"/>
  <sheetViews>
    <sheetView zoomScale="70" zoomScaleNormal="70" workbookViewId="0" topLeftCell="G1">
      <selection activeCell="Q2" sqref="Q2:Q50"/>
    </sheetView>
  </sheetViews>
  <sheetFormatPr defaultColWidth="9.140625" defaultRowHeight="12.75"/>
  <cols>
    <col min="1" max="16384" width="9.140625" style="208" customWidth="1"/>
  </cols>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51"/>
  <dimension ref="A1:B31"/>
  <sheetViews>
    <sheetView workbookViewId="0" topLeftCell="A1">
      <selection activeCell="A1" sqref="A1"/>
    </sheetView>
  </sheetViews>
  <sheetFormatPr defaultColWidth="9.140625" defaultRowHeight="12.75"/>
  <sheetData>
    <row r="1" ht="15.75">
      <c r="A1" s="10" t="s">
        <v>11</v>
      </c>
    </row>
    <row r="2" spans="1:2" ht="15.75">
      <c r="A2" t="s">
        <v>17</v>
      </c>
      <c r="B2" s="2" t="s">
        <v>322</v>
      </c>
    </row>
    <row r="3" spans="1:2" ht="15.75">
      <c r="A3" t="s">
        <v>18</v>
      </c>
      <c r="B3" s="2" t="s">
        <v>323</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L38"/>
  <sheetViews>
    <sheetView workbookViewId="0" topLeftCell="A1">
      <selection activeCell="A16" sqref="A16"/>
    </sheetView>
  </sheetViews>
  <sheetFormatPr defaultColWidth="9.140625" defaultRowHeight="12.75"/>
  <cols>
    <col min="1" max="1" width="27.7109375" style="16" bestFit="1" customWidth="1"/>
    <col min="2" max="2" width="23.00390625" style="16" customWidth="1"/>
    <col min="3" max="3" width="25.140625" style="16" bestFit="1" customWidth="1"/>
    <col min="4" max="4" width="14.57421875" style="16" bestFit="1" customWidth="1"/>
    <col min="5" max="16384" width="9.140625" style="16" customWidth="1"/>
  </cols>
  <sheetData>
    <row r="1" spans="1:3" ht="13.5" thickBot="1">
      <c r="A1" s="25"/>
      <c r="B1" s="25"/>
      <c r="C1" s="25"/>
    </row>
    <row r="2" spans="1:12" ht="13.5" thickBot="1">
      <c r="A2" s="442" t="s">
        <v>63</v>
      </c>
      <c r="B2" s="443"/>
      <c r="C2" s="444"/>
      <c r="E2" s="451" t="s">
        <v>148</v>
      </c>
      <c r="F2" s="452"/>
      <c r="G2" s="452"/>
      <c r="H2" s="452"/>
      <c r="I2" s="452"/>
      <c r="J2" s="452"/>
      <c r="K2" s="452"/>
      <c r="L2" s="453"/>
    </row>
    <row r="3" spans="1:12" ht="13.5" thickBot="1">
      <c r="A3" s="26" t="s">
        <v>64</v>
      </c>
      <c r="B3" s="27" t="s">
        <v>65</v>
      </c>
      <c r="C3" s="28"/>
      <c r="E3" s="458" t="s">
        <v>28</v>
      </c>
      <c r="F3" s="459"/>
      <c r="G3" s="72"/>
      <c r="H3" s="73"/>
      <c r="I3" s="73"/>
      <c r="J3" s="73"/>
      <c r="K3" s="73"/>
      <c r="L3" s="74"/>
    </row>
    <row r="4" spans="1:12" ht="12.75">
      <c r="A4" s="26" t="s">
        <v>66</v>
      </c>
      <c r="B4" s="27">
        <v>655350</v>
      </c>
      <c r="C4" s="28"/>
      <c r="E4" s="455" t="s">
        <v>152</v>
      </c>
      <c r="F4" s="456"/>
      <c r="G4" s="434" t="s">
        <v>157</v>
      </c>
      <c r="H4" s="435"/>
      <c r="I4" s="431" t="s">
        <v>153</v>
      </c>
      <c r="J4" s="433"/>
      <c r="K4" s="431" t="s">
        <v>154</v>
      </c>
      <c r="L4" s="432"/>
    </row>
    <row r="5" spans="1:12" ht="12.75">
      <c r="A5" s="26" t="s">
        <v>67</v>
      </c>
      <c r="B5" s="27" t="s">
        <v>68</v>
      </c>
      <c r="C5" s="28"/>
      <c r="E5" s="457"/>
      <c r="F5" s="450"/>
      <c r="G5" s="436"/>
      <c r="H5" s="437"/>
      <c r="I5" s="429">
        <v>1</v>
      </c>
      <c r="J5" s="423"/>
      <c r="K5" s="429">
        <v>64</v>
      </c>
      <c r="L5" s="430"/>
    </row>
    <row r="6" spans="1:12" ht="12.75">
      <c r="A6" s="26" t="s">
        <v>69</v>
      </c>
      <c r="B6" s="27">
        <v>0</v>
      </c>
      <c r="C6" s="28"/>
      <c r="E6" s="454" t="s">
        <v>320</v>
      </c>
      <c r="F6" s="425"/>
      <c r="G6" s="423" t="s">
        <v>161</v>
      </c>
      <c r="H6" s="424"/>
      <c r="I6" s="424"/>
      <c r="J6" s="424"/>
      <c r="K6" s="424"/>
      <c r="L6" s="425"/>
    </row>
    <row r="7" spans="1:12" ht="12.75">
      <c r="A7" s="26" t="s">
        <v>70</v>
      </c>
      <c r="B7" s="27" t="s">
        <v>71</v>
      </c>
      <c r="C7" s="28"/>
      <c r="E7" s="448" t="s">
        <v>140</v>
      </c>
      <c r="F7" s="425"/>
      <c r="G7" s="460" t="s">
        <v>294</v>
      </c>
      <c r="H7" s="424"/>
      <c r="I7" s="424"/>
      <c r="J7" s="424"/>
      <c r="K7" s="424"/>
      <c r="L7" s="425"/>
    </row>
    <row r="8" spans="1:12" ht="12.75">
      <c r="A8" s="26" t="s">
        <v>72</v>
      </c>
      <c r="B8" s="27">
        <v>0.2</v>
      </c>
      <c r="C8" s="28"/>
      <c r="E8" s="448" t="s">
        <v>166</v>
      </c>
      <c r="F8" s="425"/>
      <c r="G8" s="423" t="s">
        <v>161</v>
      </c>
      <c r="H8" s="424"/>
      <c r="I8" s="424"/>
      <c r="J8" s="424"/>
      <c r="K8" s="424"/>
      <c r="L8" s="425"/>
    </row>
    <row r="9" spans="1:12" ht="12.75">
      <c r="A9" s="26" t="s">
        <v>73</v>
      </c>
      <c r="B9" s="27">
        <v>3</v>
      </c>
      <c r="C9" s="28"/>
      <c r="E9" s="457" t="s">
        <v>172</v>
      </c>
      <c r="F9" s="450"/>
      <c r="G9" s="423" t="s">
        <v>157</v>
      </c>
      <c r="H9" s="424"/>
      <c r="I9" s="424"/>
      <c r="J9" s="424"/>
      <c r="K9" s="424"/>
      <c r="L9" s="425"/>
    </row>
    <row r="10" spans="1:12" ht="12.75">
      <c r="A10" s="26" t="s">
        <v>74</v>
      </c>
      <c r="B10" s="27" t="s">
        <v>75</v>
      </c>
      <c r="C10" s="28"/>
      <c r="E10" s="457" t="s">
        <v>174</v>
      </c>
      <c r="F10" s="450"/>
      <c r="G10" s="423" t="s">
        <v>175</v>
      </c>
      <c r="H10" s="424"/>
      <c r="I10" s="424"/>
      <c r="J10" s="424"/>
      <c r="K10" s="424"/>
      <c r="L10" s="425"/>
    </row>
    <row r="11" spans="1:12" ht="12.75">
      <c r="A11" s="26" t="s">
        <v>76</v>
      </c>
      <c r="B11" s="229" t="s">
        <v>298</v>
      </c>
      <c r="C11" s="28"/>
      <c r="E11" s="449" t="s">
        <v>291</v>
      </c>
      <c r="F11" s="450"/>
      <c r="G11" s="460" t="s">
        <v>321</v>
      </c>
      <c r="H11" s="424"/>
      <c r="I11" s="424"/>
      <c r="J11" s="424"/>
      <c r="K11" s="424"/>
      <c r="L11" s="425"/>
    </row>
    <row r="12" spans="1:12" ht="12.75">
      <c r="A12" s="26" t="s">
        <v>78</v>
      </c>
      <c r="B12" s="27" t="s">
        <v>77</v>
      </c>
      <c r="C12" s="28"/>
      <c r="E12" s="438" t="s">
        <v>292</v>
      </c>
      <c r="F12" s="439"/>
      <c r="G12" s="440" t="s">
        <v>293</v>
      </c>
      <c r="H12" s="441"/>
      <c r="I12" s="441"/>
      <c r="J12" s="441"/>
      <c r="K12" s="441"/>
      <c r="L12" s="430"/>
    </row>
    <row r="13" spans="1:12" ht="13.5" thickBot="1">
      <c r="A13" s="26" t="s">
        <v>79</v>
      </c>
      <c r="B13" s="44" t="s">
        <v>77</v>
      </c>
      <c r="C13" s="28"/>
      <c r="E13" s="448" t="s">
        <v>178</v>
      </c>
      <c r="F13" s="425"/>
      <c r="G13" s="460" t="s">
        <v>293</v>
      </c>
      <c r="H13" s="424"/>
      <c r="I13" s="424"/>
      <c r="J13" s="424"/>
      <c r="K13" s="424"/>
      <c r="L13" s="425"/>
    </row>
    <row r="14" spans="1:12" ht="13.5" thickBot="1">
      <c r="A14" s="26" t="s">
        <v>80</v>
      </c>
      <c r="B14" s="44" t="s">
        <v>81</v>
      </c>
      <c r="C14" s="28"/>
      <c r="E14" s="426" t="s">
        <v>300</v>
      </c>
      <c r="F14" s="427"/>
      <c r="G14" s="427"/>
      <c r="H14" s="427"/>
      <c r="I14" s="427"/>
      <c r="J14" s="427"/>
      <c r="K14" s="427"/>
      <c r="L14" s="428"/>
    </row>
    <row r="15" spans="1:3" ht="12.75">
      <c r="A15" s="26" t="s">
        <v>82</v>
      </c>
      <c r="B15" s="44" t="s">
        <v>83</v>
      </c>
      <c r="C15" s="28"/>
    </row>
    <row r="16" spans="1:3" ht="12.75">
      <c r="A16" s="26" t="s">
        <v>84</v>
      </c>
      <c r="B16" s="230" t="s">
        <v>298</v>
      </c>
      <c r="C16" s="28"/>
    </row>
    <row r="17" spans="1:3" ht="12.75">
      <c r="A17" s="445"/>
      <c r="B17" s="27" t="s">
        <v>85</v>
      </c>
      <c r="C17" s="28">
        <v>6</v>
      </c>
    </row>
    <row r="18" spans="1:3" ht="12.75">
      <c r="A18" s="413"/>
      <c r="B18" s="27" t="s">
        <v>86</v>
      </c>
      <c r="C18" s="28" t="s">
        <v>87</v>
      </c>
    </row>
    <row r="19" spans="1:3" ht="13.5" thickBot="1">
      <c r="A19" s="398"/>
      <c r="B19" s="29" t="s">
        <v>88</v>
      </c>
      <c r="C19" s="30" t="s">
        <v>87</v>
      </c>
    </row>
    <row r="20" spans="1:3" ht="12.75">
      <c r="A20" s="232" t="s">
        <v>299</v>
      </c>
      <c r="B20" s="233" t="s">
        <v>77</v>
      </c>
      <c r="C20" s="231"/>
    </row>
    <row r="21" spans="1:3" ht="12.75">
      <c r="A21" s="31" t="s">
        <v>89</v>
      </c>
      <c r="B21" s="32">
        <v>3</v>
      </c>
      <c r="C21" s="33"/>
    </row>
    <row r="22" spans="1:3" ht="12.75">
      <c r="A22" s="26" t="s">
        <v>90</v>
      </c>
      <c r="B22" s="27">
        <v>1</v>
      </c>
      <c r="C22" s="28"/>
    </row>
    <row r="23" spans="1:3" ht="12.75">
      <c r="A23" s="26" t="s">
        <v>91</v>
      </c>
      <c r="B23" s="27">
        <v>64</v>
      </c>
      <c r="C23" s="28"/>
    </row>
    <row r="24" spans="1:3" ht="12.75">
      <c r="A24" s="26" t="s">
        <v>92</v>
      </c>
      <c r="B24" s="27">
        <v>0.125</v>
      </c>
      <c r="C24" s="28"/>
    </row>
    <row r="25" spans="1:3" ht="12.75">
      <c r="A25" s="26" t="s">
        <v>93</v>
      </c>
      <c r="B25" s="27">
        <v>0.25</v>
      </c>
      <c r="C25" s="28"/>
    </row>
    <row r="26" spans="1:3" ht="12.75">
      <c r="A26" s="26" t="s">
        <v>94</v>
      </c>
      <c r="B26" s="27">
        <v>4</v>
      </c>
      <c r="C26" s="28"/>
    </row>
    <row r="27" spans="1:3" ht="12.75">
      <c r="A27" s="26" t="s">
        <v>95</v>
      </c>
      <c r="B27" s="27">
        <v>0.5</v>
      </c>
      <c r="C27" s="28"/>
    </row>
    <row r="28" spans="1:3" ht="13.5" thickBot="1">
      <c r="A28" s="34" t="s">
        <v>96</v>
      </c>
      <c r="B28" s="29">
        <v>1</v>
      </c>
      <c r="C28" s="30"/>
    </row>
    <row r="29" ht="13.5" thickBot="1"/>
    <row r="30" spans="1:3" ht="13.5" thickBot="1">
      <c r="A30" s="399" t="s">
        <v>285</v>
      </c>
      <c r="B30" s="446"/>
      <c r="C30" s="447"/>
    </row>
    <row r="31" spans="1:3" ht="12.75">
      <c r="A31" s="467" t="s">
        <v>286</v>
      </c>
      <c r="B31" s="468"/>
      <c r="C31" s="469"/>
    </row>
    <row r="32" spans="1:3" ht="12.75">
      <c r="A32" s="470" t="s">
        <v>287</v>
      </c>
      <c r="B32" s="471"/>
      <c r="C32" s="472"/>
    </row>
    <row r="33" spans="1:3" ht="13.5" thickBot="1">
      <c r="A33" s="473" t="s">
        <v>288</v>
      </c>
      <c r="B33" s="474"/>
      <c r="C33" s="475"/>
    </row>
    <row r="34" ht="13.5" thickBot="1"/>
    <row r="35" spans="1:3" ht="13.5" thickBot="1">
      <c r="A35" s="399" t="s">
        <v>289</v>
      </c>
      <c r="B35" s="446"/>
      <c r="C35" s="447"/>
    </row>
    <row r="36" spans="1:3" ht="12.75" customHeight="1">
      <c r="A36" s="461" t="s">
        <v>290</v>
      </c>
      <c r="B36" s="462"/>
      <c r="C36" s="463"/>
    </row>
    <row r="37" spans="1:3" ht="12.75">
      <c r="A37" s="461"/>
      <c r="B37" s="462"/>
      <c r="C37" s="463"/>
    </row>
    <row r="38" spans="1:3" ht="13.5" thickBot="1">
      <c r="A38" s="464"/>
      <c r="B38" s="465"/>
      <c r="C38" s="466"/>
    </row>
  </sheetData>
  <mergeCells count="33">
    <mergeCell ref="A36:C38"/>
    <mergeCell ref="A31:C31"/>
    <mergeCell ref="A32:C32"/>
    <mergeCell ref="A33:C33"/>
    <mergeCell ref="E3:F3"/>
    <mergeCell ref="G9:L9"/>
    <mergeCell ref="A35:C35"/>
    <mergeCell ref="G13:L13"/>
    <mergeCell ref="G11:L11"/>
    <mergeCell ref="E9:F9"/>
    <mergeCell ref="G10:L10"/>
    <mergeCell ref="G7:L7"/>
    <mergeCell ref="G8:L8"/>
    <mergeCell ref="E10:F10"/>
    <mergeCell ref="A2:C2"/>
    <mergeCell ref="A17:A19"/>
    <mergeCell ref="A30:C30"/>
    <mergeCell ref="E7:F7"/>
    <mergeCell ref="E8:F8"/>
    <mergeCell ref="E13:F13"/>
    <mergeCell ref="E11:F11"/>
    <mergeCell ref="E2:L2"/>
    <mergeCell ref="E6:F6"/>
    <mergeCell ref="E4:F5"/>
    <mergeCell ref="G6:L6"/>
    <mergeCell ref="E14:L14"/>
    <mergeCell ref="K5:L5"/>
    <mergeCell ref="K4:L4"/>
    <mergeCell ref="I5:J5"/>
    <mergeCell ref="I4:J4"/>
    <mergeCell ref="G4:H5"/>
    <mergeCell ref="E12:F12"/>
    <mergeCell ref="G12:L1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5"/>
  <sheetViews>
    <sheetView workbookViewId="0" topLeftCell="A1">
      <selection activeCell="F54" sqref="F54"/>
    </sheetView>
  </sheetViews>
  <sheetFormatPr defaultColWidth="9.140625" defaultRowHeight="12.75"/>
  <cols>
    <col min="1" max="1" width="20.57421875" style="61" bestFit="1" customWidth="1"/>
    <col min="2" max="2" width="12.8515625" style="61" customWidth="1"/>
    <col min="3" max="3" width="12.00390625" style="61" customWidth="1"/>
    <col min="4" max="4" width="7.8515625" style="61" customWidth="1"/>
    <col min="5" max="6" width="7.7109375" style="61" bestFit="1" customWidth="1"/>
    <col min="7" max="7" width="8.57421875" style="61" customWidth="1"/>
    <col min="8" max="8" width="7.7109375" style="61" bestFit="1" customWidth="1"/>
    <col min="9" max="9" width="10.00390625" style="61" customWidth="1"/>
    <col min="10" max="10" width="9.00390625" style="61" customWidth="1"/>
    <col min="11" max="12" width="9.140625" style="48" customWidth="1"/>
    <col min="13" max="13" width="14.28125" style="48" bestFit="1" customWidth="1"/>
    <col min="14" max="14" width="19.8515625" style="48" bestFit="1" customWidth="1"/>
    <col min="15" max="16384" width="9.140625" style="48" customWidth="1"/>
  </cols>
  <sheetData>
    <row r="1" spans="1:10" ht="12.75">
      <c r="A1" s="333" t="s">
        <v>97</v>
      </c>
      <c r="B1" s="477" t="s">
        <v>98</v>
      </c>
      <c r="C1" s="478"/>
      <c r="D1" s="433" t="s">
        <v>99</v>
      </c>
      <c r="E1" s="431"/>
      <c r="F1" s="477" t="s">
        <v>100</v>
      </c>
      <c r="G1" s="479"/>
      <c r="H1" s="478"/>
      <c r="I1" s="433" t="s">
        <v>101</v>
      </c>
      <c r="J1" s="478"/>
    </row>
    <row r="2" spans="1:10" ht="26.25" customHeight="1" thickBot="1">
      <c r="A2" s="350"/>
      <c r="B2" s="351" t="s">
        <v>102</v>
      </c>
      <c r="C2" s="352" t="s">
        <v>103</v>
      </c>
      <c r="D2" s="353" t="s">
        <v>104</v>
      </c>
      <c r="E2" s="354" t="s">
        <v>105</v>
      </c>
      <c r="F2" s="351" t="s">
        <v>106</v>
      </c>
      <c r="G2" s="355" t="s">
        <v>107</v>
      </c>
      <c r="H2" s="352" t="s">
        <v>108</v>
      </c>
      <c r="I2" s="353" t="s">
        <v>109</v>
      </c>
      <c r="J2" s="352" t="s">
        <v>110</v>
      </c>
    </row>
    <row r="3" spans="1:11" ht="12.75" hidden="1">
      <c r="A3" s="356" t="s">
        <v>34</v>
      </c>
      <c r="B3" s="357" t="e">
        <f>#REF!</f>
        <v>#REF!</v>
      </c>
      <c r="C3" s="358" t="e">
        <f>#REF!</f>
        <v>#REF!</v>
      </c>
      <c r="D3" s="359" t="e">
        <f>#REF!</f>
        <v>#REF!</v>
      </c>
      <c r="E3" s="115" t="e">
        <f>#REF!</f>
        <v>#REF!</v>
      </c>
      <c r="F3" s="357" t="e">
        <f>#REF!</f>
        <v>#REF!</v>
      </c>
      <c r="G3" s="360" t="e">
        <f>#REF!</f>
        <v>#REF!</v>
      </c>
      <c r="H3" s="358" t="e">
        <f>#REF!</f>
        <v>#REF!</v>
      </c>
      <c r="I3" s="359" t="e">
        <f>#REF!</f>
        <v>#REF!</v>
      </c>
      <c r="J3" s="358" t="e">
        <f>#REF!</f>
        <v>#REF!</v>
      </c>
      <c r="K3" s="207"/>
    </row>
    <row r="4" spans="1:13" ht="12.75">
      <c r="A4" s="368" t="s">
        <v>284</v>
      </c>
      <c r="B4" s="369">
        <f>'ss#1 EDCA 2x2x20 +'!P3</f>
        <v>42.461725</v>
      </c>
      <c r="C4" s="50">
        <f>'ss#1 EDCA 2x2x20 +'!Q3</f>
        <v>0.212308625</v>
      </c>
      <c r="D4" s="370" t="str">
        <f>'ss#1 EDCA 2x2x20 +'!T3</f>
        <v>17/17</v>
      </c>
      <c r="E4" s="371">
        <f>'ss#1 EDCA 2x2x20 +'!U3</f>
        <v>100</v>
      </c>
      <c r="F4" s="372">
        <f>'ss#1 EDCA 2x2x20 +'!V3</f>
        <v>94.79427399999999</v>
      </c>
      <c r="G4" s="373">
        <f>'ss#1 EDCA 2x2x20 +'!W3</f>
        <v>94.79384533333334</v>
      </c>
      <c r="H4" s="374">
        <f>'ss#1 EDCA 2x2x20 +'!X3</f>
        <v>94.79427399999999</v>
      </c>
      <c r="I4" s="370">
        <f>'ss#1 EDCA 2x2x20 +'!Y3</f>
        <v>137.0766</v>
      </c>
      <c r="J4" s="374">
        <f>'ss#1 EDCA 2x2x20 +'!Z3</f>
        <v>0.6915392221089035</v>
      </c>
      <c r="M4" s="207" t="s">
        <v>314</v>
      </c>
    </row>
    <row r="5" spans="1:10" ht="12.75" hidden="1">
      <c r="A5" s="143" t="s">
        <v>39</v>
      </c>
      <c r="B5" s="342" t="e">
        <f>#REF!</f>
        <v>#REF!</v>
      </c>
      <c r="C5" s="343" t="e">
        <f>#REF!</f>
        <v>#REF!</v>
      </c>
      <c r="D5" s="339" t="e">
        <f>#REF!</f>
        <v>#REF!</v>
      </c>
      <c r="E5" s="335" t="e">
        <f>#REF!</f>
        <v>#REF!</v>
      </c>
      <c r="F5" s="347" t="e">
        <f>#REF!</f>
        <v>#REF!</v>
      </c>
      <c r="G5" s="203" t="e">
        <f>#REF!</f>
        <v>#REF!</v>
      </c>
      <c r="H5" s="204" t="e">
        <f>#REF!</f>
        <v>#REF!</v>
      </c>
      <c r="I5" s="339" t="e">
        <f>#REF!</f>
        <v>#REF!</v>
      </c>
      <c r="J5" s="204" t="e">
        <f>#REF!</f>
        <v>#REF!</v>
      </c>
    </row>
    <row r="6" spans="1:13" ht="12.75">
      <c r="A6" s="142" t="s">
        <v>273</v>
      </c>
      <c r="B6" s="342">
        <f>'ss#1 HCCA 2x2x20 +'!P3</f>
        <v>56.218542</v>
      </c>
      <c r="C6" s="343">
        <f>'ss#1 HCCA 2x2x20 +'!Q3</f>
        <v>0.28109271</v>
      </c>
      <c r="D6" s="339" t="str">
        <f>'ss#1 HCCA 2x2x20 +'!T3</f>
        <v>17/17</v>
      </c>
      <c r="E6" s="335">
        <f>'ss#1 HCCA 2x2x20 +'!U3</f>
        <v>100</v>
      </c>
      <c r="F6" s="347">
        <f>'ss#1 HCCA 2x2x20 +'!V3</f>
        <v>108.65061999999999</v>
      </c>
      <c r="G6" s="203">
        <f>'ss#1 HCCA 2x2x20 +'!W3</f>
        <v>108.632272</v>
      </c>
      <c r="H6" s="204">
        <f>'ss#1 HCCA 2x2x20 +'!X3</f>
        <v>108.65061999999999</v>
      </c>
      <c r="I6" s="339">
        <f>'ss#1 HCCA 2x2x20 +'!Y3</f>
        <v>139.3797</v>
      </c>
      <c r="J6" s="204">
        <f>'ss#1 HCCA 2x2x20 +'!Z3</f>
        <v>0.7793980902527412</v>
      </c>
      <c r="M6" s="207" t="s">
        <v>314</v>
      </c>
    </row>
    <row r="7" spans="1:10" ht="12.75">
      <c r="A7" s="144"/>
      <c r="B7" s="80"/>
      <c r="C7" s="89"/>
      <c r="D7" s="338"/>
      <c r="E7" s="334"/>
      <c r="F7" s="346"/>
      <c r="G7" s="52"/>
      <c r="H7" s="53"/>
      <c r="I7" s="338"/>
      <c r="J7" s="53"/>
    </row>
    <row r="8" spans="1:10" ht="12.75" hidden="1">
      <c r="A8" s="145" t="s">
        <v>41</v>
      </c>
      <c r="B8" s="80" t="e">
        <f>#REF!</f>
        <v>#REF!</v>
      </c>
      <c r="C8" s="89" t="e">
        <f>#REF!</f>
        <v>#REF!</v>
      </c>
      <c r="D8" s="338" t="e">
        <f>#REF!</f>
        <v>#REF!</v>
      </c>
      <c r="E8" s="334" t="e">
        <f>#REF!</f>
        <v>#REF!</v>
      </c>
      <c r="F8" s="346" t="e">
        <f>#REF!</f>
        <v>#REF!</v>
      </c>
      <c r="G8" s="52" t="e">
        <f>#REF!</f>
        <v>#REF!</v>
      </c>
      <c r="H8" s="53" t="e">
        <f>#REF!</f>
        <v>#REF!</v>
      </c>
      <c r="I8" s="338" t="e">
        <f>#REF!</f>
        <v>#REF!</v>
      </c>
      <c r="J8" s="53" t="e">
        <f>#REF!</f>
        <v>#REF!</v>
      </c>
    </row>
    <row r="9" spans="1:13" ht="12.75">
      <c r="A9" s="142" t="s">
        <v>274</v>
      </c>
      <c r="B9" s="80">
        <f>'ss#4 EDCA 2x2x20 +'!P3</f>
        <v>95.36887100000001</v>
      </c>
      <c r="C9" s="89">
        <f>'ss#4 EDCA 2x2x20 +'!Q3</f>
        <v>0.10596541222222224</v>
      </c>
      <c r="D9" s="338" t="str">
        <f>'ss#4 EDCA 2x2x20 +'!T3</f>
        <v>18/18</v>
      </c>
      <c r="E9" s="334">
        <f>'ss#4 EDCA 2x2x20 +'!U3</f>
        <v>100</v>
      </c>
      <c r="F9" s="346">
        <f>'ss#4 EDCA 2x2x20 +'!V3</f>
        <v>104.49219700000006</v>
      </c>
      <c r="G9" s="52">
        <f>'ss#4 EDCA 2x2x20 +'!W3</f>
        <v>104.48110577777778</v>
      </c>
      <c r="H9" s="53">
        <f>'ss#4 EDCA 2x2x20 +'!X3</f>
        <v>104.49219700000006</v>
      </c>
      <c r="I9" s="338">
        <f>'ss#4 EDCA 2x2x20 +'!Y3</f>
        <v>129.4039</v>
      </c>
      <c r="J9" s="53">
        <f>'ss#4 EDCA 2x2x20 +'!Z3</f>
        <v>0.8074030672783261</v>
      </c>
      <c r="K9" s="54"/>
      <c r="M9" s="207" t="s">
        <v>314</v>
      </c>
    </row>
    <row r="10" spans="1:10" ht="12.75" hidden="1">
      <c r="A10" s="145" t="s">
        <v>42</v>
      </c>
      <c r="B10" s="342" t="e">
        <f>#REF!</f>
        <v>#REF!</v>
      </c>
      <c r="C10" s="343" t="e">
        <f>#REF!</f>
        <v>#REF!</v>
      </c>
      <c r="D10" s="339" t="e">
        <f>#REF!</f>
        <v>#REF!</v>
      </c>
      <c r="E10" s="335" t="e">
        <f>#REF!</f>
        <v>#REF!</v>
      </c>
      <c r="F10" s="347" t="e">
        <f>#REF!</f>
        <v>#REF!</v>
      </c>
      <c r="G10" s="203" t="e">
        <f>#REF!</f>
        <v>#REF!</v>
      </c>
      <c r="H10" s="204" t="e">
        <f>#REF!</f>
        <v>#REF!</v>
      </c>
      <c r="I10" s="339" t="e">
        <f>#REF!</f>
        <v>#REF!</v>
      </c>
      <c r="J10" s="204" t="e">
        <f>#REF!</f>
        <v>#REF!</v>
      </c>
    </row>
    <row r="11" spans="1:13" ht="12.75">
      <c r="A11" s="142" t="s">
        <v>275</v>
      </c>
      <c r="B11" s="342">
        <f>'ss#4 HCCA 2x2x20 +'!P3</f>
        <v>101.730327</v>
      </c>
      <c r="C11" s="343">
        <f>'ss#4 HCCA 2x2x20 +'!Q3</f>
        <v>0.22555413237433042</v>
      </c>
      <c r="D11" s="339" t="str">
        <f>'ss#4 HCCA 2x2x20 +'!T3</f>
        <v>18/18</v>
      </c>
      <c r="E11" s="335">
        <f>'ss#4 HCCA 2x2x20 +'!U3</f>
        <v>100</v>
      </c>
      <c r="F11" s="347">
        <f>'ss#4 HCCA 2x2x20 +'!V3</f>
        <v>110.84527300000003</v>
      </c>
      <c r="G11" s="203">
        <f>'ss#4 HCCA 2x2x20 +'!W3</f>
        <v>110.82010666666666</v>
      </c>
      <c r="H11" s="204">
        <f>'ss#4 HCCA 2x2x20 +'!X3</f>
        <v>110.84527300000003</v>
      </c>
      <c r="I11" s="339">
        <f>'ss#4 HCCA 2x2x20 +'!Y3</f>
        <v>129.6501</v>
      </c>
      <c r="J11" s="204">
        <f>'ss#4 HCCA 2x2x20 +'!Z3</f>
        <v>0.8547629864278289</v>
      </c>
      <c r="K11" s="54"/>
      <c r="M11" s="207" t="s">
        <v>314</v>
      </c>
    </row>
    <row r="12" spans="1:10" ht="12.75">
      <c r="A12" s="146"/>
      <c r="B12" s="80"/>
      <c r="C12" s="89"/>
      <c r="D12" s="338"/>
      <c r="E12" s="334"/>
      <c r="F12" s="346"/>
      <c r="G12" s="52"/>
      <c r="H12" s="53"/>
      <c r="I12" s="338"/>
      <c r="J12" s="53"/>
    </row>
    <row r="13" spans="1:10" ht="12.75" hidden="1">
      <c r="A13" s="145" t="s">
        <v>43</v>
      </c>
      <c r="B13" s="80" t="e">
        <f>#REF!</f>
        <v>#REF!</v>
      </c>
      <c r="C13" s="89" t="e">
        <f>#REF!</f>
        <v>#REF!</v>
      </c>
      <c r="D13" s="338" t="e">
        <f>#REF!</f>
        <v>#REF!</v>
      </c>
      <c r="E13" s="334" t="e">
        <f>#REF!</f>
        <v>#REF!</v>
      </c>
      <c r="F13" s="346" t="e">
        <f>#REF!</f>
        <v>#REF!</v>
      </c>
      <c r="G13" s="52" t="e">
        <f>#REF!</f>
        <v>#REF!</v>
      </c>
      <c r="H13" s="53" t="e">
        <f>#REF!</f>
        <v>#REF!</v>
      </c>
      <c r="I13" s="338" t="e">
        <f>#REF!</f>
        <v>#REF!</v>
      </c>
      <c r="J13" s="53" t="e">
        <f>#REF!</f>
        <v>#REF!</v>
      </c>
    </row>
    <row r="14" spans="1:13" ht="12.75">
      <c r="A14" s="142" t="s">
        <v>276</v>
      </c>
      <c r="B14" s="80">
        <f>'ss#6 EDCA 2x2x20 +'!P3</f>
        <v>47.48511900000001</v>
      </c>
      <c r="C14" s="89">
        <f>'ss#6 EDCA 2x2x20 +'!Q3</f>
        <v>0.15828373000000004</v>
      </c>
      <c r="D14" s="338" t="str">
        <f>'ss#6 EDCA 2x2x20 +'!T3</f>
        <v>39/39</v>
      </c>
      <c r="E14" s="334">
        <f>'ss#6 EDCA 2x2x20 +'!U3</f>
        <v>100</v>
      </c>
      <c r="F14" s="346">
        <f>'ss#6 EDCA 2x2x20 +'!V3</f>
        <v>92.20257600000012</v>
      </c>
      <c r="G14" s="52">
        <f>'ss#6 EDCA 2x2x20 +'!W3</f>
        <v>92.10968177777778</v>
      </c>
      <c r="H14" s="53">
        <f>'ss#6 EDCA 2x2x20 +'!X3</f>
        <v>92.20257600000012</v>
      </c>
      <c r="I14" s="338">
        <f>'ss#6 EDCA 2x2x20 +'!Y3</f>
        <v>128.6578</v>
      </c>
      <c r="J14" s="53">
        <f>'ss#6 EDCA 2x2x20 +'!Z3</f>
        <v>0.715927691735579</v>
      </c>
      <c r="M14" s="207" t="s">
        <v>314</v>
      </c>
    </row>
    <row r="15" spans="1:10" ht="12.75" hidden="1">
      <c r="A15" s="145" t="s">
        <v>44</v>
      </c>
      <c r="B15" s="342" t="e">
        <f>#REF!</f>
        <v>#REF!</v>
      </c>
      <c r="C15" s="343" t="e">
        <f>#REF!</f>
        <v>#REF!</v>
      </c>
      <c r="D15" s="339" t="e">
        <f>#REF!</f>
        <v>#REF!</v>
      </c>
      <c r="E15" s="335" t="e">
        <f>#REF!</f>
        <v>#REF!</v>
      </c>
      <c r="F15" s="347" t="e">
        <f>#REF!</f>
        <v>#REF!</v>
      </c>
      <c r="G15" s="203" t="e">
        <f>#REF!</f>
        <v>#REF!</v>
      </c>
      <c r="H15" s="204" t="e">
        <f>#REF!</f>
        <v>#REF!</v>
      </c>
      <c r="I15" s="339" t="e">
        <f>#REF!</f>
        <v>#REF!</v>
      </c>
      <c r="J15" s="204" t="e">
        <f>#REF!</f>
        <v>#REF!</v>
      </c>
    </row>
    <row r="16" spans="1:13" ht="13.5" thickBot="1">
      <c r="A16" s="147" t="s">
        <v>277</v>
      </c>
      <c r="B16" s="344">
        <f>'ss#6 HCCA 2x2x20 +'!P3</f>
        <v>56.331628</v>
      </c>
      <c r="C16" s="345">
        <f>'ss#6 HCCA 2x2x20 +'!Q3</f>
        <v>0.18777209333333333</v>
      </c>
      <c r="D16" s="341" t="str">
        <f>'ss#6 HCCA 2x2x20 +'!T3</f>
        <v>39/39</v>
      </c>
      <c r="E16" s="337">
        <f>'ss#6 HCCA 2x2x20 +'!U3</f>
        <v>100</v>
      </c>
      <c r="F16" s="349">
        <f>'ss#6 HCCA 2x2x20 +'!V3</f>
        <v>101.08413200000011</v>
      </c>
      <c r="G16" s="205">
        <f>'ss#6 HCCA 2x2x20 +'!W3</f>
        <v>101.07688533333334</v>
      </c>
      <c r="H16" s="206">
        <f>'ss#6 HCCA 2x2x20 +'!X3</f>
        <v>101.08413200000011</v>
      </c>
      <c r="I16" s="341">
        <f>'ss#6 HCCA 2x2x20 +'!Y3</f>
        <v>128.5621</v>
      </c>
      <c r="J16" s="206">
        <f>'ss#6 HCCA 2x2x20 +'!Z3</f>
        <v>0.7862105965392082</v>
      </c>
      <c r="M16" s="207" t="s">
        <v>314</v>
      </c>
    </row>
    <row r="17" spans="1:10" ht="12.75">
      <c r="A17" s="361"/>
      <c r="B17" s="362"/>
      <c r="C17" s="85"/>
      <c r="D17" s="363"/>
      <c r="E17" s="364"/>
      <c r="F17" s="365"/>
      <c r="G17" s="366"/>
      <c r="H17" s="367"/>
      <c r="I17" s="363"/>
      <c r="J17" s="367"/>
    </row>
    <row r="18" spans="1:10" ht="13.5" thickBot="1">
      <c r="A18" s="146"/>
      <c r="B18" s="79"/>
      <c r="C18" s="76"/>
      <c r="D18" s="340"/>
      <c r="E18" s="336"/>
      <c r="F18" s="348"/>
      <c r="G18" s="56"/>
      <c r="H18" s="57"/>
      <c r="I18" s="340"/>
      <c r="J18" s="57"/>
    </row>
    <row r="19" spans="1:10" ht="12.75" hidden="1">
      <c r="A19" s="375" t="s">
        <v>45</v>
      </c>
      <c r="B19" s="129" t="e">
        <f>#REF!</f>
        <v>#REF!</v>
      </c>
      <c r="C19" s="130" t="e">
        <f>#REF!</f>
        <v>#REF!</v>
      </c>
      <c r="D19" s="376" t="e">
        <f>#REF!</f>
        <v>#REF!</v>
      </c>
      <c r="E19" s="377" t="e">
        <f>#REF!</f>
        <v>#REF!</v>
      </c>
      <c r="F19" s="378" t="e">
        <f>#REF!</f>
        <v>#REF!</v>
      </c>
      <c r="G19" s="379" t="e">
        <f>#REF!</f>
        <v>#REF!</v>
      </c>
      <c r="H19" s="380" t="e">
        <f>#REF!</f>
        <v>#REF!</v>
      </c>
      <c r="I19" s="376" t="e">
        <f>#REF!</f>
        <v>#REF!</v>
      </c>
      <c r="J19" s="380" t="e">
        <f>#REF!</f>
        <v>#REF!</v>
      </c>
    </row>
    <row r="20" spans="1:13" ht="12.75">
      <c r="A20" s="381" t="s">
        <v>278</v>
      </c>
      <c r="B20" s="46">
        <f>'ss#1 EDCA 2x2x40 +'!P3</f>
        <v>125.217423</v>
      </c>
      <c r="C20" s="65">
        <f>'ss#1 EDCA 2x2x40 +'!Q3</f>
        <v>0.626087115</v>
      </c>
      <c r="D20" s="382" t="str">
        <f>'ss#1 EDCA 2x2x40 +'!T3</f>
        <v>17/17</v>
      </c>
      <c r="E20" s="383">
        <f>'ss#1 EDCA 2x2x40 +'!U3</f>
        <v>100</v>
      </c>
      <c r="F20" s="384">
        <f>'ss#1 EDCA 2x2x40 +'!V3</f>
        <v>177.60404</v>
      </c>
      <c r="G20" s="385">
        <f>'ss#1 EDCA 2x2x40 +'!W3</f>
        <v>177.60403911111112</v>
      </c>
      <c r="H20" s="386">
        <f>'ss#1 EDCA 2x2x40 +'!X3</f>
        <v>177.60404</v>
      </c>
      <c r="I20" s="382">
        <f>'ss#1 EDCA 2x2x40 +'!Y3</f>
        <v>264.2954</v>
      </c>
      <c r="J20" s="386">
        <f>'ss#1 EDCA 2x2x40 +'!Z3</f>
        <v>0.671990655573692</v>
      </c>
      <c r="M20" s="207" t="s">
        <v>314</v>
      </c>
    </row>
    <row r="21" spans="1:10" ht="12.75" hidden="1">
      <c r="A21" s="150" t="s">
        <v>47</v>
      </c>
      <c r="B21" s="342" t="e">
        <f>#REF!</f>
        <v>#REF!</v>
      </c>
      <c r="C21" s="343" t="e">
        <f>#REF!</f>
        <v>#REF!</v>
      </c>
      <c r="D21" s="339" t="e">
        <f>#REF!</f>
        <v>#REF!</v>
      </c>
      <c r="E21" s="335" t="e">
        <f>#REF!</f>
        <v>#REF!</v>
      </c>
      <c r="F21" s="347" t="e">
        <f>#REF!</f>
        <v>#REF!</v>
      </c>
      <c r="G21" s="203" t="e">
        <f>#REF!</f>
        <v>#REF!</v>
      </c>
      <c r="H21" s="204" t="e">
        <f>#REF!</f>
        <v>#REF!</v>
      </c>
      <c r="I21" s="339" t="e">
        <f>#REF!</f>
        <v>#REF!</v>
      </c>
      <c r="J21" s="204" t="e">
        <f>#REF!</f>
        <v>#REF!</v>
      </c>
    </row>
    <row r="22" spans="1:13" ht="12.75">
      <c r="A22" s="149" t="s">
        <v>279</v>
      </c>
      <c r="B22" s="342">
        <f>'ss#1 HCCA 2x2x40 +'!P3</f>
        <v>141.091449</v>
      </c>
      <c r="C22" s="343">
        <f>'ss#1 HCCA 2x2x40 +'!Q3</f>
        <v>0.7054572450000001</v>
      </c>
      <c r="D22" s="339" t="str">
        <f>'ss#1 HCCA 2x2x40 +'!T3</f>
        <v>17/17</v>
      </c>
      <c r="E22" s="335">
        <f>'ss#1 HCCA 2x2x40 +'!U3</f>
        <v>100</v>
      </c>
      <c r="F22" s="347">
        <f>'ss#1 HCCA 2x2x40 +'!V3</f>
        <v>193.58954899999998</v>
      </c>
      <c r="G22" s="203">
        <f>'ss#1 HCCA 2x2x40 +'!W3</f>
        <v>193.58464355555554</v>
      </c>
      <c r="H22" s="204">
        <f>'ss#1 HCCA 2x2x40 +'!X3</f>
        <v>193.58954899999998</v>
      </c>
      <c r="I22" s="339">
        <f>'ss#1 HCCA 2x2x40 +'!Y3</f>
        <v>273.5931</v>
      </c>
      <c r="J22" s="204">
        <f>'ss#1 HCCA 2x2x40 +'!Z3</f>
        <v>0.7075640560948194</v>
      </c>
      <c r="M22" s="207" t="s">
        <v>314</v>
      </c>
    </row>
    <row r="23" spans="1:10" ht="12.75">
      <c r="A23" s="151"/>
      <c r="B23" s="79"/>
      <c r="C23" s="76"/>
      <c r="D23" s="340"/>
      <c r="E23" s="336"/>
      <c r="F23" s="348"/>
      <c r="G23" s="56"/>
      <c r="H23" s="57"/>
      <c r="I23" s="340"/>
      <c r="J23" s="57"/>
    </row>
    <row r="24" spans="1:10" ht="12.75" hidden="1">
      <c r="A24" s="150" t="s">
        <v>48</v>
      </c>
      <c r="B24" s="79" t="e">
        <f>#REF!</f>
        <v>#REF!</v>
      </c>
      <c r="C24" s="76" t="e">
        <f>#REF!</f>
        <v>#REF!</v>
      </c>
      <c r="D24" s="340" t="e">
        <f>#REF!</f>
        <v>#REF!</v>
      </c>
      <c r="E24" s="336" t="e">
        <f>#REF!</f>
        <v>#REF!</v>
      </c>
      <c r="F24" s="348" t="e">
        <f>#REF!</f>
        <v>#REF!</v>
      </c>
      <c r="G24" s="56" t="e">
        <f>#REF!</f>
        <v>#REF!</v>
      </c>
      <c r="H24" s="57" t="e">
        <f>#REF!</f>
        <v>#REF!</v>
      </c>
      <c r="I24" s="340" t="e">
        <f>#REF!</f>
        <v>#REF!</v>
      </c>
      <c r="J24" s="57" t="e">
        <f>#REF!</f>
        <v>#REF!</v>
      </c>
    </row>
    <row r="25" spans="1:13" ht="12.75">
      <c r="A25" s="149" t="s">
        <v>280</v>
      </c>
      <c r="B25" s="79">
        <f>'ss#4 EDCA 2x2x40 +'!P3</f>
        <v>212.31993100000005</v>
      </c>
      <c r="C25" s="76">
        <f>'ss#4 EDCA 2x2x40 +'!Q3</f>
        <v>0.27220503974358984</v>
      </c>
      <c r="D25" s="340" t="str">
        <f>'ss#4 EDCA 2x2x40 +'!T3</f>
        <v>18/18</v>
      </c>
      <c r="E25" s="336">
        <f>'ss#4 EDCA 2x2x40 +'!U3</f>
        <v>100</v>
      </c>
      <c r="F25" s="348">
        <f>'ss#4 EDCA 2x2x40 +'!V3</f>
        <v>221.442223</v>
      </c>
      <c r="G25" s="56">
        <f>'ss#4 EDCA 2x2x40 +'!W3</f>
        <v>221.428352</v>
      </c>
      <c r="H25" s="57">
        <f>'ss#4 EDCA 2x2x40 +'!X3</f>
        <v>221.442223</v>
      </c>
      <c r="I25" s="340">
        <f>'ss#4 EDCA 2x2x40 +'!Y3</f>
        <v>268.2237</v>
      </c>
      <c r="J25" s="57">
        <f>'ss#4 EDCA 2x2x40 +'!Z3</f>
        <v>0.8255361178001794</v>
      </c>
      <c r="M25" s="207" t="s">
        <v>314</v>
      </c>
    </row>
    <row r="26" spans="1:10" ht="12.75" hidden="1">
      <c r="A26" s="150" t="s">
        <v>49</v>
      </c>
      <c r="B26" s="342" t="e">
        <f>#REF!</f>
        <v>#REF!</v>
      </c>
      <c r="C26" s="343" t="e">
        <f>#REF!</f>
        <v>#REF!</v>
      </c>
      <c r="D26" s="339" t="e">
        <f>#REF!</f>
        <v>#REF!</v>
      </c>
      <c r="E26" s="335" t="e">
        <f>#REF!</f>
        <v>#REF!</v>
      </c>
      <c r="F26" s="347" t="e">
        <f>#REF!</f>
        <v>#REF!</v>
      </c>
      <c r="G26" s="203" t="e">
        <f>#REF!</f>
        <v>#REF!</v>
      </c>
      <c r="H26" s="204" t="e">
        <f>#REF!</f>
        <v>#REF!</v>
      </c>
      <c r="I26" s="339" t="e">
        <f>#REF!</f>
        <v>#REF!</v>
      </c>
      <c r="J26" s="204" t="e">
        <f>#REF!</f>
        <v>#REF!</v>
      </c>
    </row>
    <row r="27" spans="1:13" ht="12.75">
      <c r="A27" s="149" t="s">
        <v>281</v>
      </c>
      <c r="B27" s="342">
        <f>'ss#4 HCCA 2x2x40 +'!P3</f>
        <v>220.68633199999996</v>
      </c>
      <c r="C27" s="343">
        <f>'ss#4 HCCA 2x2x40 +'!Q3</f>
        <v>0.2829311948717948</v>
      </c>
      <c r="D27" s="339" t="str">
        <f>'ss#4 HCCA 2x2x40 +'!T3</f>
        <v>18/18</v>
      </c>
      <c r="E27" s="335">
        <f>'ss#4 HCCA 2x2x40 +'!U3</f>
        <v>100</v>
      </c>
      <c r="F27" s="347">
        <f>'ss#4 HCCA 2x2x40 +'!V3</f>
        <v>229.80659</v>
      </c>
      <c r="G27" s="203">
        <f>'ss#4 HCCA 2x2x40 +'!W3</f>
        <v>229.78781155555555</v>
      </c>
      <c r="H27" s="204">
        <f>'ss#4 HCCA 2x2x40 +'!X3</f>
        <v>229.80659</v>
      </c>
      <c r="I27" s="339">
        <f>'ss#4 HCCA 2x2x40 +'!Y3</f>
        <v>267.7977</v>
      </c>
      <c r="J27" s="204">
        <f>'ss#4 HCCA 2x2x40 +'!Z3</f>
        <v>0.85806491824073</v>
      </c>
      <c r="M27" s="207" t="s">
        <v>314</v>
      </c>
    </row>
    <row r="28" spans="1:10" ht="12.75">
      <c r="A28" s="152"/>
      <c r="B28" s="79"/>
      <c r="C28" s="76"/>
      <c r="D28" s="340"/>
      <c r="E28" s="336"/>
      <c r="F28" s="348"/>
      <c r="G28" s="56"/>
      <c r="H28" s="57"/>
      <c r="I28" s="340"/>
      <c r="J28" s="57"/>
    </row>
    <row r="29" spans="1:10" ht="12.75" hidden="1">
      <c r="A29" s="150" t="s">
        <v>50</v>
      </c>
      <c r="B29" s="79" t="e">
        <f>#REF!</f>
        <v>#REF!</v>
      </c>
      <c r="C29" s="76" t="e">
        <f>#REF!</f>
        <v>#REF!</v>
      </c>
      <c r="D29" s="340" t="e">
        <f>#REF!</f>
        <v>#REF!</v>
      </c>
      <c r="E29" s="336" t="e">
        <f>#REF!</f>
        <v>#REF!</v>
      </c>
      <c r="F29" s="348" t="e">
        <f>#REF!</f>
        <v>#REF!</v>
      </c>
      <c r="G29" s="56" t="e">
        <f>#REF!</f>
        <v>#REF!</v>
      </c>
      <c r="H29" s="57" t="e">
        <f>#REF!</f>
        <v>#REF!</v>
      </c>
      <c r="I29" s="340" t="e">
        <f>#REF!</f>
        <v>#REF!</v>
      </c>
      <c r="J29" s="57" t="e">
        <f>#REF!</f>
        <v>#REF!</v>
      </c>
    </row>
    <row r="30" spans="1:13" ht="12.75">
      <c r="A30" s="149" t="s">
        <v>282</v>
      </c>
      <c r="B30" s="79">
        <f>'ss#6 EDCA 2x2x40 +'!P3</f>
        <v>135.62719900000002</v>
      </c>
      <c r="C30" s="76">
        <f>'ss#6 EDCA 2x2x40 +'!Q3</f>
        <v>0.4520906633333334</v>
      </c>
      <c r="D30" s="340" t="str">
        <f>'ss#6 EDCA 2x2x40 +'!T3</f>
        <v>39/39</v>
      </c>
      <c r="E30" s="336">
        <f>'ss#6 EDCA 2x2x40 +'!U3</f>
        <v>100</v>
      </c>
      <c r="F30" s="348">
        <f>'ss#6 EDCA 2x2x40 +'!V3</f>
        <v>180.3955770000001</v>
      </c>
      <c r="G30" s="56">
        <f>'ss#6 EDCA 2x2x40 +'!W3</f>
        <v>180.32880355555557</v>
      </c>
      <c r="H30" s="57">
        <f>'ss#6 EDCA 2x2x40 +'!X3</f>
        <v>180.3955770000001</v>
      </c>
      <c r="I30" s="340">
        <f>'ss#6 EDCA 2x2x40 +'!Y3</f>
        <v>259.931</v>
      </c>
      <c r="J30" s="57">
        <f>'ss#6 EDCA 2x2x40 +'!Z3</f>
        <v>0.6937564336518367</v>
      </c>
      <c r="M30" s="207" t="s">
        <v>314</v>
      </c>
    </row>
    <row r="31" spans="1:10" ht="12.75" hidden="1">
      <c r="A31" s="150" t="s">
        <v>51</v>
      </c>
      <c r="B31" s="342" t="e">
        <f>#REF!</f>
        <v>#REF!</v>
      </c>
      <c r="C31" s="343" t="e">
        <f>#REF!</f>
        <v>#REF!</v>
      </c>
      <c r="D31" s="339" t="e">
        <f>#REF!</f>
        <v>#REF!</v>
      </c>
      <c r="E31" s="335" t="e">
        <f>#REF!</f>
        <v>#REF!</v>
      </c>
      <c r="F31" s="347" t="e">
        <f>#REF!</f>
        <v>#REF!</v>
      </c>
      <c r="G31" s="203" t="e">
        <f>#REF!</f>
        <v>#REF!</v>
      </c>
      <c r="H31" s="204" t="e">
        <f>#REF!</f>
        <v>#REF!</v>
      </c>
      <c r="I31" s="339" t="e">
        <f>#REF!</f>
        <v>#REF!</v>
      </c>
      <c r="J31" s="204" t="e">
        <f>#REF!</f>
        <v>#REF!</v>
      </c>
    </row>
    <row r="32" spans="1:13" ht="13.5" thickBot="1">
      <c r="A32" s="153" t="s">
        <v>283</v>
      </c>
      <c r="B32" s="344">
        <f>'ss#6 HCCA 2x2x40 +'!P3</f>
        <v>155.45879</v>
      </c>
      <c r="C32" s="345">
        <f>'ss#6 HCCA 2x2x40 +'!Q3</f>
        <v>0.5181959666666667</v>
      </c>
      <c r="D32" s="341" t="str">
        <f>'ss#6 HCCA 2x2x40 +'!T3</f>
        <v>39/39</v>
      </c>
      <c r="E32" s="337">
        <f>'ss#6 HCCA 2x2x40 +'!U3</f>
        <v>100</v>
      </c>
      <c r="F32" s="349">
        <f>'ss#6 HCCA 2x2x40 +'!V3</f>
        <v>200.2325529999996</v>
      </c>
      <c r="G32" s="205">
        <f>'ss#6 HCCA 2x2x40 +'!W3</f>
        <v>200.21720533333334</v>
      </c>
      <c r="H32" s="206">
        <f>'ss#6 HCCA 2x2x40 +'!X3</f>
        <v>200.2325529999996</v>
      </c>
      <c r="I32" s="341">
        <f>'ss#6 HCCA 2x2x40 +'!Y3</f>
        <v>261.4823</v>
      </c>
      <c r="J32" s="206">
        <f>'ss#6 HCCA 2x2x40 +'!Z3</f>
        <v>0.765700796319037</v>
      </c>
      <c r="M32" s="207" t="s">
        <v>314</v>
      </c>
    </row>
    <row r="33" ht="12.75">
      <c r="A33" s="60"/>
    </row>
    <row r="35" spans="1:10" ht="12.75">
      <c r="A35" s="476" t="s">
        <v>296</v>
      </c>
      <c r="B35" s="476"/>
      <c r="C35" s="476"/>
      <c r="D35" s="476"/>
      <c r="E35" s="476"/>
      <c r="F35" s="476"/>
      <c r="G35" s="476"/>
      <c r="H35" s="476"/>
      <c r="I35" s="476"/>
      <c r="J35" s="476"/>
    </row>
  </sheetData>
  <mergeCells count="5">
    <mergeCell ref="A35:J35"/>
    <mergeCell ref="B1:C1"/>
    <mergeCell ref="D1:E1"/>
    <mergeCell ref="F1:H1"/>
    <mergeCell ref="I1:J1"/>
  </mergeCells>
  <hyperlinks>
    <hyperlink ref="A3" location="'ss#1 EDCA 2x2x20'!A1" display="ss#1 EDCA 2x2x20"/>
    <hyperlink ref="A4" location="'ss#1 EDCA 2x2x20 +'!A1" display="ss#1 EDCA 2x2x20 +"/>
    <hyperlink ref="A9" location="'ss#4 EDCA 2x2x20 +'!A1" display="ss#4 EDCA 2x2x20 +"/>
    <hyperlink ref="A8" location="'ss#4 EDCA 2x2x20'!A1" display="ss#4 EDCA 2x2x20"/>
    <hyperlink ref="A11" location="'ss#4 HCCA 2x2x20 +'!A1" display="ss#4 HCCA 2x2x20 +"/>
    <hyperlink ref="A10" location="'ss#4 HCCA 2x2x20'!A1" display="ss#4 HCCA 2x2x20"/>
    <hyperlink ref="A14" location="'ss#6 EDCA 2x2x20 +'!A1" display="ss#6 EDCA 2x2x20 +"/>
    <hyperlink ref="A13" location="'ss#6 EDCA 2x2x20'!A1" display="ss#6 EDCA 2x2x20"/>
    <hyperlink ref="A16" location="'ss#6 HCCA 2x2x20 +'!A1" display="ss#6 HCCA 2x2x20 +"/>
    <hyperlink ref="A15" location="'ss#6 HCCA 2x2x20'!A1" display="ss#6 HCCA 2x2x20"/>
    <hyperlink ref="A19" location="'ss#1 EDCA 2x2x40'!A1" display="ss#1 EDCA 2x2x40"/>
    <hyperlink ref="A20" location="'ss#1 EDCA 2x2x40 +'!A1" display="ss#1 EDCA 2x2x40 +"/>
    <hyperlink ref="A25" location="'ss#4 EDCA 2x2x40 +'!A1" display="ss#4 EDCA 2x2x40 +"/>
    <hyperlink ref="A24" location="'ss#4 EDCA 2x2x40'!A1" display="ss#4 EDCA 2x2x40"/>
    <hyperlink ref="A27" location="'ss#4 HCCA 2x2x40 +'!A1" display="ss#4 HCCA 2x2x40 +"/>
    <hyperlink ref="A26" location="'ss#4 HCCA 2x2x40'!A1" display="ss#4 HCCA 2x2x40"/>
    <hyperlink ref="A30" location="'ss#6 EDCA 2x2x40 +'!A1" display="ss#6 EDCA 2x2x40 +"/>
    <hyperlink ref="A29" location="'ss#6 EDCA 2x2x40'!A1" display="ss#6 EDCA 2x2x40"/>
    <hyperlink ref="A32" location="'ss#6 HCCA 2x2x40 +'!A1" display="ss#6 HCCA 2x2x40 +"/>
    <hyperlink ref="A31" location="'ss#6 HCCA 2x2x40'!A1" display="ss#6 HCCA 2x2x40"/>
    <hyperlink ref="A21" location="'ss#1 HCCA 2x2x40'!A1" display="ss#1 HCCA 2x2x40"/>
    <hyperlink ref="A22" location="'ss#1 HCCA 2x2x40 +'!A1" display="ss#1 HCCA 2x2x40 +"/>
    <hyperlink ref="A6" location="'ss#1 HCCA 2x2x20 +'!A1" display="ss#1 HCCA 2x2x20 +"/>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72"/>
  <sheetViews>
    <sheetView workbookViewId="0" topLeftCell="A1">
      <selection activeCell="G15" sqref="G15"/>
    </sheetView>
  </sheetViews>
  <sheetFormatPr defaultColWidth="9.140625" defaultRowHeight="12.75"/>
  <cols>
    <col min="1" max="1" width="19.28125" style="234" bestFit="1" customWidth="1"/>
    <col min="2" max="2" width="8.28125" style="234" bestFit="1" customWidth="1"/>
    <col min="3" max="3" width="7.00390625" style="234" bestFit="1" customWidth="1"/>
    <col min="4" max="4" width="5.8515625" style="234" bestFit="1" customWidth="1"/>
    <col min="5" max="8" width="7.7109375" style="234" bestFit="1" customWidth="1"/>
    <col min="9" max="9" width="9.28125" style="234" bestFit="1" customWidth="1"/>
    <col min="10" max="10" width="8.7109375" style="234" bestFit="1" customWidth="1"/>
    <col min="11" max="12" width="9.140625" style="234" customWidth="1"/>
    <col min="13" max="13" width="19.28125" style="234" bestFit="1" customWidth="1"/>
    <col min="14" max="16384" width="9.140625" style="234" customWidth="1"/>
  </cols>
  <sheetData>
    <row r="1" spans="1:22" ht="13.5" thickBot="1">
      <c r="A1" s="488" t="s">
        <v>315</v>
      </c>
      <c r="B1" s="488"/>
      <c r="C1" s="488"/>
      <c r="D1" s="488"/>
      <c r="E1" s="488"/>
      <c r="F1" s="488"/>
      <c r="G1" s="488"/>
      <c r="H1" s="488"/>
      <c r="I1" s="488"/>
      <c r="J1" s="488"/>
      <c r="L1" s="491" t="s">
        <v>316</v>
      </c>
      <c r="M1" s="491"/>
      <c r="N1" s="491"/>
      <c r="O1" s="491"/>
      <c r="P1" s="491"/>
      <c r="Q1" s="491"/>
      <c r="R1" s="491"/>
      <c r="S1" s="491"/>
      <c r="T1" s="491"/>
      <c r="U1" s="491"/>
      <c r="V1" s="491"/>
    </row>
    <row r="2" spans="1:22" ht="12.75">
      <c r="A2" s="235" t="s">
        <v>97</v>
      </c>
      <c r="B2" s="489" t="s">
        <v>98</v>
      </c>
      <c r="C2" s="489"/>
      <c r="D2" s="489" t="s">
        <v>99</v>
      </c>
      <c r="E2" s="489"/>
      <c r="F2" s="489" t="s">
        <v>100</v>
      </c>
      <c r="G2" s="489"/>
      <c r="H2" s="489"/>
      <c r="I2" s="489" t="s">
        <v>101</v>
      </c>
      <c r="J2" s="490"/>
      <c r="M2" s="235" t="s">
        <v>97</v>
      </c>
      <c r="N2" s="489" t="s">
        <v>98</v>
      </c>
      <c r="O2" s="489"/>
      <c r="P2" s="489" t="s">
        <v>99</v>
      </c>
      <c r="Q2" s="489"/>
      <c r="R2" s="489" t="s">
        <v>100</v>
      </c>
      <c r="S2" s="489"/>
      <c r="T2" s="489"/>
      <c r="U2" s="489" t="s">
        <v>101</v>
      </c>
      <c r="V2" s="490"/>
    </row>
    <row r="3" spans="1:22" ht="38.25">
      <c r="A3" s="236"/>
      <c r="B3" s="237" t="s">
        <v>102</v>
      </c>
      <c r="C3" s="237" t="s">
        <v>103</v>
      </c>
      <c r="D3" s="237" t="s">
        <v>104</v>
      </c>
      <c r="E3" s="237" t="s">
        <v>105</v>
      </c>
      <c r="F3" s="237" t="s">
        <v>106</v>
      </c>
      <c r="G3" s="237" t="s">
        <v>107</v>
      </c>
      <c r="H3" s="237" t="s">
        <v>108</v>
      </c>
      <c r="I3" s="237" t="s">
        <v>109</v>
      </c>
      <c r="J3" s="238" t="s">
        <v>110</v>
      </c>
      <c r="K3" s="393"/>
      <c r="L3" s="393"/>
      <c r="M3" s="236"/>
      <c r="N3" s="237" t="s">
        <v>102</v>
      </c>
      <c r="O3" s="237" t="s">
        <v>103</v>
      </c>
      <c r="P3" s="237" t="s">
        <v>104</v>
      </c>
      <c r="Q3" s="237" t="s">
        <v>105</v>
      </c>
      <c r="R3" s="237" t="s">
        <v>106</v>
      </c>
      <c r="S3" s="237" t="s">
        <v>107</v>
      </c>
      <c r="T3" s="237" t="s">
        <v>108</v>
      </c>
      <c r="U3" s="237" t="s">
        <v>109</v>
      </c>
      <c r="V3" s="238" t="s">
        <v>110</v>
      </c>
    </row>
    <row r="4" spans="1:22" ht="12.75" hidden="1">
      <c r="A4" s="239" t="s">
        <v>34</v>
      </c>
      <c r="B4" s="240" t="e">
        <f>#REF!</f>
        <v>#REF!</v>
      </c>
      <c r="C4" s="240" t="e">
        <f>#REF!</f>
        <v>#REF!</v>
      </c>
      <c r="D4" s="240" t="e">
        <f>#REF!</f>
        <v>#REF!</v>
      </c>
      <c r="E4" s="240" t="e">
        <f>#REF!</f>
        <v>#REF!</v>
      </c>
      <c r="F4" s="240" t="e">
        <f>#REF!</f>
        <v>#REF!</v>
      </c>
      <c r="G4" s="240" t="e">
        <f>#REF!</f>
        <v>#REF!</v>
      </c>
      <c r="H4" s="240" t="e">
        <f>#REF!</f>
        <v>#REF!</v>
      </c>
      <c r="I4" s="240" t="e">
        <f>#REF!</f>
        <v>#REF!</v>
      </c>
      <c r="J4" s="241" t="e">
        <f>#REF!</f>
        <v>#REF!</v>
      </c>
      <c r="K4" s="393"/>
      <c r="L4" s="393"/>
      <c r="M4" s="291" t="s">
        <v>34</v>
      </c>
      <c r="N4" s="292" t="e">
        <f>B4*100/B38-100</f>
        <v>#REF!</v>
      </c>
      <c r="O4" s="292" t="e">
        <f>C4*100/C38-100</f>
        <v>#REF!</v>
      </c>
      <c r="P4" s="292"/>
      <c r="Q4" s="292" t="e">
        <f aca="true" t="shared" si="0" ref="Q4:V4">E4*100/E38-100</f>
        <v>#REF!</v>
      </c>
      <c r="R4" s="290" t="e">
        <f t="shared" si="0"/>
        <v>#REF!</v>
      </c>
      <c r="S4" s="290" t="e">
        <f t="shared" si="0"/>
        <v>#REF!</v>
      </c>
      <c r="T4" s="290" t="e">
        <f t="shared" si="0"/>
        <v>#REF!</v>
      </c>
      <c r="U4" s="292" t="e">
        <f t="shared" si="0"/>
        <v>#REF!</v>
      </c>
      <c r="V4" s="293" t="e">
        <f t="shared" si="0"/>
        <v>#REF!</v>
      </c>
    </row>
    <row r="5" spans="1:22" ht="12.75">
      <c r="A5" s="242" t="s">
        <v>284</v>
      </c>
      <c r="B5" s="243">
        <f>'ss#1 EDCA 2x2x20 +'!P3</f>
        <v>42.461725</v>
      </c>
      <c r="C5" s="243">
        <f>'ss#1 EDCA 2x2x20 +'!Q3</f>
        <v>0.212308625</v>
      </c>
      <c r="D5" s="243" t="str">
        <f>'ss#1 EDCA 2x2x20 +'!T3</f>
        <v>17/17</v>
      </c>
      <c r="E5" s="243">
        <f>'ss#1 EDCA 2x2x20 +'!U3</f>
        <v>100</v>
      </c>
      <c r="F5" s="243">
        <f>'ss#1 EDCA 2x2x20 +'!V3</f>
        <v>94.79427399999999</v>
      </c>
      <c r="G5" s="243">
        <f>'ss#1 EDCA 2x2x20 +'!W3</f>
        <v>94.79384533333334</v>
      </c>
      <c r="H5" s="243">
        <f>'ss#1 EDCA 2x2x20 +'!X3</f>
        <v>94.79427399999999</v>
      </c>
      <c r="I5" s="243">
        <f>'ss#1 EDCA 2x2x20 +'!Y3</f>
        <v>137.0766</v>
      </c>
      <c r="J5" s="244">
        <f>'ss#1 EDCA 2x2x20 +'!Z3</f>
        <v>0.6915392221089035</v>
      </c>
      <c r="K5" s="393"/>
      <c r="L5" s="393"/>
      <c r="M5" s="294" t="s">
        <v>284</v>
      </c>
      <c r="N5" s="295">
        <f aca="true" t="shared" si="1" ref="N5:N33">B5*100/B39-100</f>
        <v>-10.140001100454555</v>
      </c>
      <c r="O5" s="295">
        <f aca="true" t="shared" si="2" ref="O5:O33">C5*100/C39-100</f>
        <v>-10.140001100454569</v>
      </c>
      <c r="P5" s="295"/>
      <c r="Q5" s="295">
        <f aca="true" t="shared" si="3" ref="Q5:Q33">E5*100/E39-100</f>
        <v>0</v>
      </c>
      <c r="R5" s="306">
        <f aca="true" t="shared" si="4" ref="R5:R33">F5*100/F39-100</f>
        <v>-4.848817721319932</v>
      </c>
      <c r="S5" s="306">
        <f aca="true" t="shared" si="5" ref="S5:S33">G5*100/G39-100</f>
        <v>-4.849248001952063</v>
      </c>
      <c r="T5" s="306">
        <f aca="true" t="shared" si="6" ref="T5:T33">H5*100/H39-100</f>
        <v>-4.848817721319932</v>
      </c>
      <c r="U5" s="295">
        <f aca="true" t="shared" si="7" ref="U5:U33">I5*100/I39-100</f>
        <v>-0.12166689327106894</v>
      </c>
      <c r="V5" s="296">
        <f aca="true" t="shared" si="8" ref="V5:V33">J5*100/J39-100</f>
        <v>-4.733340016426936</v>
      </c>
    </row>
    <row r="6" spans="1:22" ht="12.75" hidden="1">
      <c r="A6" s="245" t="s">
        <v>39</v>
      </c>
      <c r="B6" s="246" t="e">
        <f>#REF!</f>
        <v>#REF!</v>
      </c>
      <c r="C6" s="246" t="e">
        <f>#REF!</f>
        <v>#REF!</v>
      </c>
      <c r="D6" s="246" t="e">
        <f>#REF!</f>
        <v>#REF!</v>
      </c>
      <c r="E6" s="246" t="e">
        <f>#REF!</f>
        <v>#REF!</v>
      </c>
      <c r="F6" s="246" t="e">
        <f>#REF!</f>
        <v>#REF!</v>
      </c>
      <c r="G6" s="246" t="e">
        <f>#REF!</f>
        <v>#REF!</v>
      </c>
      <c r="H6" s="246" t="e">
        <f>#REF!</f>
        <v>#REF!</v>
      </c>
      <c r="I6" s="246" t="e">
        <f>#REF!</f>
        <v>#REF!</v>
      </c>
      <c r="J6" s="247" t="e">
        <f>#REF!</f>
        <v>#REF!</v>
      </c>
      <c r="K6" s="393"/>
      <c r="L6" s="393"/>
      <c r="M6" s="294" t="s">
        <v>39</v>
      </c>
      <c r="N6" s="295" t="e">
        <f t="shared" si="1"/>
        <v>#REF!</v>
      </c>
      <c r="O6" s="295" t="e">
        <f t="shared" si="2"/>
        <v>#REF!</v>
      </c>
      <c r="P6" s="295"/>
      <c r="Q6" s="295" t="e">
        <f t="shared" si="3"/>
        <v>#REF!</v>
      </c>
      <c r="R6" s="295" t="e">
        <f t="shared" si="4"/>
        <v>#REF!</v>
      </c>
      <c r="S6" s="295" t="e">
        <f t="shared" si="5"/>
        <v>#REF!</v>
      </c>
      <c r="T6" s="295" t="e">
        <f t="shared" si="6"/>
        <v>#REF!</v>
      </c>
      <c r="U6" s="295" t="e">
        <f t="shared" si="7"/>
        <v>#REF!</v>
      </c>
      <c r="V6" s="296" t="e">
        <f t="shared" si="8"/>
        <v>#REF!</v>
      </c>
    </row>
    <row r="7" spans="1:22" ht="13.5" thickBot="1">
      <c r="A7" s="242" t="s">
        <v>273</v>
      </c>
      <c r="B7" s="248">
        <f>'ss#1 HCCA 2x2x20 +'!P3</f>
        <v>56.218542</v>
      </c>
      <c r="C7" s="248">
        <f>'ss#1 HCCA 2x2x20 +'!Q3</f>
        <v>0.28109271</v>
      </c>
      <c r="D7" s="248" t="str">
        <f>'ss#1 HCCA 2x2x20 +'!T3</f>
        <v>17/17</v>
      </c>
      <c r="E7" s="248">
        <f>'ss#1 HCCA 2x2x20 +'!U3</f>
        <v>100</v>
      </c>
      <c r="F7" s="248">
        <f>'ss#1 HCCA 2x2x20 +'!V3</f>
        <v>108.65061999999999</v>
      </c>
      <c r="G7" s="248">
        <f>'ss#1 HCCA 2x2x20 +'!W3</f>
        <v>108.632272</v>
      </c>
      <c r="H7" s="248">
        <f>'ss#1 HCCA 2x2x20 +'!X3</f>
        <v>108.65061999999999</v>
      </c>
      <c r="I7" s="248">
        <f>'ss#1 HCCA 2x2x20 +'!Y3</f>
        <v>139.3797</v>
      </c>
      <c r="J7" s="249">
        <f>'ss#1 HCCA 2x2x20 +'!Z3</f>
        <v>0.7793980902527412</v>
      </c>
      <c r="K7" s="393"/>
      <c r="L7" s="393"/>
      <c r="M7" s="297" t="s">
        <v>273</v>
      </c>
      <c r="N7" s="298">
        <f t="shared" si="1"/>
        <v>3.7236348420082948</v>
      </c>
      <c r="O7" s="298">
        <f t="shared" si="2"/>
        <v>3.723634842008323</v>
      </c>
      <c r="P7" s="298"/>
      <c r="Q7" s="298">
        <f t="shared" si="3"/>
        <v>0</v>
      </c>
      <c r="R7" s="395">
        <f t="shared" si="4"/>
        <v>2.004515774699442</v>
      </c>
      <c r="S7" s="395">
        <f t="shared" si="5"/>
        <v>2.003148575938866</v>
      </c>
      <c r="T7" s="395">
        <f t="shared" si="6"/>
        <v>2.004515774699442</v>
      </c>
      <c r="U7" s="298">
        <f t="shared" si="7"/>
        <v>2.954105180054853</v>
      </c>
      <c r="V7" s="299">
        <f t="shared" si="8"/>
        <v>-0.9236704087252008</v>
      </c>
    </row>
    <row r="8" spans="1:22" ht="13.5" thickBot="1">
      <c r="A8" s="250"/>
      <c r="B8" s="251"/>
      <c r="C8" s="252"/>
      <c r="D8" s="252"/>
      <c r="E8" s="252"/>
      <c r="F8" s="252"/>
      <c r="G8" s="252"/>
      <c r="H8" s="252"/>
      <c r="I8" s="252"/>
      <c r="J8" s="253"/>
      <c r="K8" s="393"/>
      <c r="L8" s="393"/>
      <c r="M8" s="300"/>
      <c r="N8" s="301"/>
      <c r="O8" s="301"/>
      <c r="P8" s="301"/>
      <c r="Q8" s="301"/>
      <c r="R8" s="301"/>
      <c r="S8" s="301"/>
      <c r="T8" s="301"/>
      <c r="U8" s="301"/>
      <c r="V8" s="302"/>
    </row>
    <row r="9" spans="1:22" ht="12.75" hidden="1">
      <c r="A9" s="239" t="s">
        <v>41</v>
      </c>
      <c r="B9" s="254" t="e">
        <f>#REF!</f>
        <v>#REF!</v>
      </c>
      <c r="C9" s="254" t="e">
        <f>#REF!</f>
        <v>#REF!</v>
      </c>
      <c r="D9" s="254" t="e">
        <f>#REF!</f>
        <v>#REF!</v>
      </c>
      <c r="E9" s="254" t="e">
        <f>#REF!</f>
        <v>#REF!</v>
      </c>
      <c r="F9" s="254" t="e">
        <f>#REF!</f>
        <v>#REF!</v>
      </c>
      <c r="G9" s="254" t="e">
        <f>#REF!</f>
        <v>#REF!</v>
      </c>
      <c r="H9" s="254" t="e">
        <f>#REF!</f>
        <v>#REF!</v>
      </c>
      <c r="I9" s="254" t="e">
        <f>#REF!</f>
        <v>#REF!</v>
      </c>
      <c r="J9" s="255" t="e">
        <f>#REF!</f>
        <v>#REF!</v>
      </c>
      <c r="K9" s="393"/>
      <c r="L9" s="393"/>
      <c r="M9" s="303" t="s">
        <v>41</v>
      </c>
      <c r="N9" s="292" t="e">
        <f t="shared" si="1"/>
        <v>#REF!</v>
      </c>
      <c r="O9" s="292" t="e">
        <f t="shared" si="2"/>
        <v>#REF!</v>
      </c>
      <c r="P9" s="292"/>
      <c r="Q9" s="292" t="e">
        <f t="shared" si="3"/>
        <v>#REF!</v>
      </c>
      <c r="R9" s="307" t="e">
        <f t="shared" si="4"/>
        <v>#REF!</v>
      </c>
      <c r="S9" s="307" t="e">
        <f t="shared" si="5"/>
        <v>#REF!</v>
      </c>
      <c r="T9" s="307" t="e">
        <f t="shared" si="6"/>
        <v>#REF!</v>
      </c>
      <c r="U9" s="292" t="e">
        <f t="shared" si="7"/>
        <v>#REF!</v>
      </c>
      <c r="V9" s="293" t="e">
        <f t="shared" si="8"/>
        <v>#REF!</v>
      </c>
    </row>
    <row r="10" spans="1:22" ht="12.75">
      <c r="A10" s="242" t="s">
        <v>274</v>
      </c>
      <c r="B10" s="243">
        <f>'ss#4 EDCA 2x2x20 +'!P3</f>
        <v>95.36887100000001</v>
      </c>
      <c r="C10" s="243">
        <f>'ss#4 EDCA 2x2x20 +'!Q3</f>
        <v>0.10596541222222224</v>
      </c>
      <c r="D10" s="243" t="str">
        <f>'ss#4 EDCA 2x2x20 +'!T3</f>
        <v>18/18</v>
      </c>
      <c r="E10" s="243">
        <f>'ss#4 EDCA 2x2x20 +'!U3</f>
        <v>100</v>
      </c>
      <c r="F10" s="243">
        <f>'ss#4 EDCA 2x2x20 +'!V3</f>
        <v>104.49219700000006</v>
      </c>
      <c r="G10" s="243">
        <f>'ss#4 EDCA 2x2x20 +'!W3</f>
        <v>104.48110577777778</v>
      </c>
      <c r="H10" s="243">
        <f>'ss#4 EDCA 2x2x20 +'!X3</f>
        <v>104.49219700000006</v>
      </c>
      <c r="I10" s="243">
        <f>'ss#4 EDCA 2x2x20 +'!Y3</f>
        <v>129.4039</v>
      </c>
      <c r="J10" s="244">
        <f>'ss#4 EDCA 2x2x20 +'!Z3</f>
        <v>0.8074030672783261</v>
      </c>
      <c r="K10" s="393"/>
      <c r="L10" s="393"/>
      <c r="M10" s="294" t="s">
        <v>274</v>
      </c>
      <c r="N10" s="295">
        <f t="shared" si="1"/>
        <v>1.7036669634170067</v>
      </c>
      <c r="O10" s="295">
        <f t="shared" si="2"/>
        <v>1.7036669634169925</v>
      </c>
      <c r="P10" s="295"/>
      <c r="Q10" s="295">
        <f t="shared" si="3"/>
        <v>0</v>
      </c>
      <c r="R10" s="396">
        <f t="shared" si="4"/>
        <v>1.5467956357390165</v>
      </c>
      <c r="S10" s="396">
        <f t="shared" si="5"/>
        <v>1.5443063382198545</v>
      </c>
      <c r="T10" s="396">
        <f t="shared" si="6"/>
        <v>1.5467956357390165</v>
      </c>
      <c r="U10" s="295">
        <f t="shared" si="7"/>
        <v>0.14253707449003628</v>
      </c>
      <c r="V10" s="296">
        <f t="shared" si="8"/>
        <v>1.399774066725655</v>
      </c>
    </row>
    <row r="11" spans="1:22" ht="12.75" hidden="1">
      <c r="A11" s="239" t="s">
        <v>42</v>
      </c>
      <c r="B11" s="246" t="e">
        <f>#REF!</f>
        <v>#REF!</v>
      </c>
      <c r="C11" s="246" t="e">
        <f>#REF!</f>
        <v>#REF!</v>
      </c>
      <c r="D11" s="246" t="e">
        <f>#REF!</f>
        <v>#REF!</v>
      </c>
      <c r="E11" s="246" t="e">
        <f>#REF!</f>
        <v>#REF!</v>
      </c>
      <c r="F11" s="246" t="e">
        <f>#REF!</f>
        <v>#REF!</v>
      </c>
      <c r="G11" s="246" t="e">
        <f>#REF!</f>
        <v>#REF!</v>
      </c>
      <c r="H11" s="246" t="e">
        <f>#REF!</f>
        <v>#REF!</v>
      </c>
      <c r="I11" s="246" t="e">
        <f>#REF!</f>
        <v>#REF!</v>
      </c>
      <c r="J11" s="247" t="e">
        <f>#REF!</f>
        <v>#REF!</v>
      </c>
      <c r="K11" s="393"/>
      <c r="L11" s="393"/>
      <c r="M11" s="294" t="s">
        <v>42</v>
      </c>
      <c r="N11" s="295" t="e">
        <f t="shared" si="1"/>
        <v>#REF!</v>
      </c>
      <c r="O11" s="295" t="e">
        <f t="shared" si="2"/>
        <v>#REF!</v>
      </c>
      <c r="P11" s="295"/>
      <c r="Q11" s="295" t="e">
        <f t="shared" si="3"/>
        <v>#REF!</v>
      </c>
      <c r="R11" s="396" t="e">
        <f t="shared" si="4"/>
        <v>#REF!</v>
      </c>
      <c r="S11" s="396" t="e">
        <f t="shared" si="5"/>
        <v>#REF!</v>
      </c>
      <c r="T11" s="396" t="e">
        <f t="shared" si="6"/>
        <v>#REF!</v>
      </c>
      <c r="U11" s="295" t="e">
        <f t="shared" si="7"/>
        <v>#REF!</v>
      </c>
      <c r="V11" s="296" t="e">
        <f t="shared" si="8"/>
        <v>#REF!</v>
      </c>
    </row>
    <row r="12" spans="1:22" ht="13.5" thickBot="1">
      <c r="A12" s="242" t="s">
        <v>275</v>
      </c>
      <c r="B12" s="248">
        <f>'ss#4 HCCA 2x2x20 +'!P3</f>
        <v>101.730327</v>
      </c>
      <c r="C12" s="248">
        <f>'ss#4 HCCA 2x2x20 +'!Q3</f>
        <v>0.22555413237433042</v>
      </c>
      <c r="D12" s="248" t="str">
        <f>'ss#4 HCCA 2x2x20 +'!T3</f>
        <v>18/18</v>
      </c>
      <c r="E12" s="248">
        <f>'ss#4 HCCA 2x2x20 +'!U3</f>
        <v>100</v>
      </c>
      <c r="F12" s="248">
        <f>'ss#4 HCCA 2x2x20 +'!V3</f>
        <v>110.84527300000003</v>
      </c>
      <c r="G12" s="248">
        <f>'ss#4 HCCA 2x2x20 +'!W3</f>
        <v>110.82010666666666</v>
      </c>
      <c r="H12" s="248">
        <f>'ss#4 HCCA 2x2x20 +'!X3</f>
        <v>110.84527300000003</v>
      </c>
      <c r="I12" s="248">
        <f>'ss#4 HCCA 2x2x20 +'!Y3</f>
        <v>129.6501</v>
      </c>
      <c r="J12" s="249">
        <f>'ss#4 HCCA 2x2x20 +'!Z3</f>
        <v>0.8547629864278289</v>
      </c>
      <c r="K12" s="393"/>
      <c r="L12" s="393"/>
      <c r="M12" s="297" t="s">
        <v>275</v>
      </c>
      <c r="N12" s="298">
        <f t="shared" si="1"/>
        <v>0.45062620243149354</v>
      </c>
      <c r="O12" s="298">
        <f t="shared" si="2"/>
        <v>0.45062620243150775</v>
      </c>
      <c r="P12" s="298"/>
      <c r="Q12" s="298">
        <f t="shared" si="3"/>
        <v>0</v>
      </c>
      <c r="R12" s="395">
        <f t="shared" si="4"/>
        <v>0.45063341786844546</v>
      </c>
      <c r="S12" s="395">
        <f t="shared" si="5"/>
        <v>0.45513753898333675</v>
      </c>
      <c r="T12" s="395">
        <f t="shared" si="6"/>
        <v>0.45063341786844546</v>
      </c>
      <c r="U12" s="298">
        <f t="shared" si="7"/>
        <v>0.019676821514281073</v>
      </c>
      <c r="V12" s="299">
        <f t="shared" si="8"/>
        <v>0.43537504949766515</v>
      </c>
    </row>
    <row r="13" spans="1:22" ht="13.5" thickBot="1">
      <c r="A13" s="256"/>
      <c r="B13" s="251"/>
      <c r="C13" s="252"/>
      <c r="D13" s="252"/>
      <c r="E13" s="252"/>
      <c r="F13" s="252"/>
      <c r="G13" s="252"/>
      <c r="H13" s="252"/>
      <c r="I13" s="252"/>
      <c r="J13" s="253"/>
      <c r="K13" s="393"/>
      <c r="L13" s="393"/>
      <c r="M13" s="300"/>
      <c r="N13" s="301"/>
      <c r="O13" s="301"/>
      <c r="P13" s="301"/>
      <c r="Q13" s="301"/>
      <c r="R13" s="301"/>
      <c r="S13" s="301"/>
      <c r="T13" s="301"/>
      <c r="U13" s="301"/>
      <c r="V13" s="302"/>
    </row>
    <row r="14" spans="1:22" ht="12.75" hidden="1">
      <c r="A14" s="239" t="s">
        <v>43</v>
      </c>
      <c r="B14" s="254" t="e">
        <f>#REF!</f>
        <v>#REF!</v>
      </c>
      <c r="C14" s="254" t="e">
        <f>#REF!</f>
        <v>#REF!</v>
      </c>
      <c r="D14" s="254" t="e">
        <f>#REF!</f>
        <v>#REF!</v>
      </c>
      <c r="E14" s="254" t="e">
        <f>#REF!</f>
        <v>#REF!</v>
      </c>
      <c r="F14" s="254" t="e">
        <f>#REF!</f>
        <v>#REF!</v>
      </c>
      <c r="G14" s="254" t="e">
        <f>#REF!</f>
        <v>#REF!</v>
      </c>
      <c r="H14" s="254" t="e">
        <f>#REF!</f>
        <v>#REF!</v>
      </c>
      <c r="I14" s="254" t="e">
        <f>#REF!</f>
        <v>#REF!</v>
      </c>
      <c r="J14" s="255" t="e">
        <f>#REF!</f>
        <v>#REF!</v>
      </c>
      <c r="K14" s="393"/>
      <c r="L14" s="393"/>
      <c r="M14" s="303" t="s">
        <v>43</v>
      </c>
      <c r="N14" s="292" t="e">
        <f t="shared" si="1"/>
        <v>#REF!</v>
      </c>
      <c r="O14" s="292" t="e">
        <f t="shared" si="2"/>
        <v>#REF!</v>
      </c>
      <c r="P14" s="292"/>
      <c r="Q14" s="292" t="e">
        <f t="shared" si="3"/>
        <v>#REF!</v>
      </c>
      <c r="R14" s="304" t="e">
        <f t="shared" si="4"/>
        <v>#REF!</v>
      </c>
      <c r="S14" s="304" t="e">
        <f t="shared" si="5"/>
        <v>#REF!</v>
      </c>
      <c r="T14" s="304" t="e">
        <f t="shared" si="6"/>
        <v>#REF!</v>
      </c>
      <c r="U14" s="292" t="e">
        <f t="shared" si="7"/>
        <v>#REF!</v>
      </c>
      <c r="V14" s="293" t="e">
        <f t="shared" si="8"/>
        <v>#REF!</v>
      </c>
    </row>
    <row r="15" spans="1:22" ht="12.75">
      <c r="A15" s="242" t="s">
        <v>276</v>
      </c>
      <c r="B15" s="243">
        <f>'ss#6 EDCA 2x2x20 +'!P3</f>
        <v>47.48511900000001</v>
      </c>
      <c r="C15" s="243">
        <f>'ss#6 EDCA 2x2x20 +'!Q3</f>
        <v>0.15828373000000004</v>
      </c>
      <c r="D15" s="243" t="str">
        <f>'ss#6 EDCA 2x2x20 +'!T3</f>
        <v>39/39</v>
      </c>
      <c r="E15" s="243">
        <f>'ss#6 EDCA 2x2x20 +'!U3</f>
        <v>100</v>
      </c>
      <c r="F15" s="243">
        <f>'ss#6 EDCA 2x2x20 +'!V3</f>
        <v>92.20257600000012</v>
      </c>
      <c r="G15" s="243">
        <f>'ss#6 EDCA 2x2x20 +'!W3</f>
        <v>92.10968177777778</v>
      </c>
      <c r="H15" s="243">
        <f>'ss#6 EDCA 2x2x20 +'!X3</f>
        <v>92.20257600000012</v>
      </c>
      <c r="I15" s="243">
        <f>'ss#6 EDCA 2x2x20 +'!Y3</f>
        <v>128.6578</v>
      </c>
      <c r="J15" s="244">
        <f>'ss#6 EDCA 2x2x20 +'!Z3</f>
        <v>0.715927691735579</v>
      </c>
      <c r="K15" s="393"/>
      <c r="L15" s="393"/>
      <c r="M15" s="294" t="s">
        <v>276</v>
      </c>
      <c r="N15" s="295">
        <f t="shared" si="1"/>
        <v>2.7849355347314457</v>
      </c>
      <c r="O15" s="295">
        <f t="shared" si="2"/>
        <v>2.7849355347314315</v>
      </c>
      <c r="P15" s="295"/>
      <c r="Q15" s="295">
        <f t="shared" si="3"/>
        <v>0</v>
      </c>
      <c r="R15" s="397">
        <f t="shared" si="4"/>
        <v>1.4987847346218217</v>
      </c>
      <c r="S15" s="397">
        <f t="shared" si="5"/>
        <v>1.4463761015277328</v>
      </c>
      <c r="T15" s="397">
        <f t="shared" si="6"/>
        <v>1.4987847346218217</v>
      </c>
      <c r="U15" s="295">
        <f t="shared" si="7"/>
        <v>0.14330170857155622</v>
      </c>
      <c r="V15" s="296">
        <f t="shared" si="8"/>
        <v>1.3012097371706801</v>
      </c>
    </row>
    <row r="16" spans="1:22" ht="12.75" hidden="1">
      <c r="A16" s="239" t="s">
        <v>44</v>
      </c>
      <c r="B16" s="246" t="e">
        <f>#REF!</f>
        <v>#REF!</v>
      </c>
      <c r="C16" s="246" t="e">
        <f>#REF!</f>
        <v>#REF!</v>
      </c>
      <c r="D16" s="246" t="e">
        <f>#REF!</f>
        <v>#REF!</v>
      </c>
      <c r="E16" s="246" t="e">
        <f>#REF!</f>
        <v>#REF!</v>
      </c>
      <c r="F16" s="246" t="e">
        <f>#REF!</f>
        <v>#REF!</v>
      </c>
      <c r="G16" s="246" t="e">
        <f>#REF!</f>
        <v>#REF!</v>
      </c>
      <c r="H16" s="246" t="e">
        <f>#REF!</f>
        <v>#REF!</v>
      </c>
      <c r="I16" s="246" t="e">
        <f>#REF!</f>
        <v>#REF!</v>
      </c>
      <c r="J16" s="247" t="e">
        <f>#REF!</f>
        <v>#REF!</v>
      </c>
      <c r="K16" s="393"/>
      <c r="L16" s="393"/>
      <c r="M16" s="294" t="s">
        <v>44</v>
      </c>
      <c r="N16" s="295" t="e">
        <f t="shared" si="1"/>
        <v>#REF!</v>
      </c>
      <c r="O16" s="295" t="e">
        <f t="shared" si="2"/>
        <v>#REF!</v>
      </c>
      <c r="P16" s="295"/>
      <c r="Q16" s="295" t="e">
        <f t="shared" si="3"/>
        <v>#REF!</v>
      </c>
      <c r="R16" s="396" t="e">
        <f t="shared" si="4"/>
        <v>#REF!</v>
      </c>
      <c r="S16" s="396" t="e">
        <f t="shared" si="5"/>
        <v>#REF!</v>
      </c>
      <c r="T16" s="396" t="e">
        <f t="shared" si="6"/>
        <v>#REF!</v>
      </c>
      <c r="U16" s="295" t="e">
        <f t="shared" si="7"/>
        <v>#REF!</v>
      </c>
      <c r="V16" s="296" t="e">
        <f t="shared" si="8"/>
        <v>#REF!</v>
      </c>
    </row>
    <row r="17" spans="1:22" ht="13.5" thickBot="1">
      <c r="A17" s="242" t="s">
        <v>277</v>
      </c>
      <c r="B17" s="248">
        <f>'ss#6 HCCA 2x2x20 +'!P3</f>
        <v>56.331628</v>
      </c>
      <c r="C17" s="248">
        <f>'ss#6 HCCA 2x2x20 +'!Q3</f>
        <v>0.18777209333333333</v>
      </c>
      <c r="D17" s="248" t="str">
        <f>'ss#6 HCCA 2x2x20 +'!T3</f>
        <v>39/39</v>
      </c>
      <c r="E17" s="248">
        <f>'ss#6 HCCA 2x2x20 +'!U3</f>
        <v>100</v>
      </c>
      <c r="F17" s="248">
        <f>'ss#6 HCCA 2x2x20 +'!V3</f>
        <v>101.08413200000011</v>
      </c>
      <c r="G17" s="248">
        <f>'ss#6 HCCA 2x2x20 +'!W3</f>
        <v>101.07688533333334</v>
      </c>
      <c r="H17" s="248">
        <f>'ss#6 HCCA 2x2x20 +'!X3</f>
        <v>101.08413200000011</v>
      </c>
      <c r="I17" s="248">
        <f>'ss#6 HCCA 2x2x20 +'!Y3</f>
        <v>128.5621</v>
      </c>
      <c r="J17" s="249">
        <f>'ss#6 HCCA 2x2x20 +'!Z3</f>
        <v>0.7862105965392082</v>
      </c>
      <c r="K17" s="393"/>
      <c r="L17" s="393"/>
      <c r="M17" s="297" t="s">
        <v>277</v>
      </c>
      <c r="N17" s="298">
        <f t="shared" si="1"/>
        <v>1.8286103914603018</v>
      </c>
      <c r="O17" s="298">
        <f t="shared" si="2"/>
        <v>1.8286103914602876</v>
      </c>
      <c r="P17" s="298"/>
      <c r="Q17" s="298">
        <f t="shared" si="3"/>
        <v>0</v>
      </c>
      <c r="R17" s="395">
        <f t="shared" si="4"/>
        <v>1.1128561401724255</v>
      </c>
      <c r="S17" s="395">
        <f t="shared" si="5"/>
        <v>1.1073064997129762</v>
      </c>
      <c r="T17" s="395">
        <f t="shared" si="6"/>
        <v>1.1128561401724255</v>
      </c>
      <c r="U17" s="298">
        <f t="shared" si="7"/>
        <v>-0.030669150379779353</v>
      </c>
      <c r="V17" s="299">
        <f t="shared" si="8"/>
        <v>1.1383247646266312</v>
      </c>
    </row>
    <row r="18" spans="1:22" ht="12.75">
      <c r="A18" s="257"/>
      <c r="B18" s="235"/>
      <c r="C18" s="258"/>
      <c r="D18" s="258"/>
      <c r="E18" s="258"/>
      <c r="F18" s="258"/>
      <c r="G18" s="258"/>
      <c r="H18" s="258"/>
      <c r="I18" s="258"/>
      <c r="J18" s="259"/>
      <c r="K18" s="393"/>
      <c r="L18" s="393"/>
      <c r="M18" s="495"/>
      <c r="N18" s="496"/>
      <c r="O18" s="496"/>
      <c r="P18" s="496"/>
      <c r="Q18" s="496"/>
      <c r="R18" s="496"/>
      <c r="S18" s="496"/>
      <c r="T18" s="496"/>
      <c r="U18" s="496"/>
      <c r="V18" s="497"/>
    </row>
    <row r="19" spans="1:22" ht="13.5" thickBot="1">
      <c r="A19" s="260"/>
      <c r="B19" s="261"/>
      <c r="C19" s="262"/>
      <c r="D19" s="262"/>
      <c r="E19" s="262"/>
      <c r="F19" s="262"/>
      <c r="G19" s="262"/>
      <c r="H19" s="262"/>
      <c r="I19" s="262"/>
      <c r="J19" s="263"/>
      <c r="K19" s="393"/>
      <c r="L19" s="393"/>
      <c r="M19" s="498"/>
      <c r="N19" s="499"/>
      <c r="O19" s="499"/>
      <c r="P19" s="499"/>
      <c r="Q19" s="499"/>
      <c r="R19" s="499"/>
      <c r="S19" s="499"/>
      <c r="T19" s="499"/>
      <c r="U19" s="499"/>
      <c r="V19" s="500"/>
    </row>
    <row r="20" spans="1:22" ht="12.75" hidden="1">
      <c r="A20" s="264" t="s">
        <v>45</v>
      </c>
      <c r="B20" s="265" t="e">
        <f>#REF!</f>
        <v>#REF!</v>
      </c>
      <c r="C20" s="265" t="e">
        <f>#REF!</f>
        <v>#REF!</v>
      </c>
      <c r="D20" s="265" t="e">
        <f>#REF!</f>
        <v>#REF!</v>
      </c>
      <c r="E20" s="265" t="e">
        <f>#REF!</f>
        <v>#REF!</v>
      </c>
      <c r="F20" s="265" t="e">
        <f>#REF!</f>
        <v>#REF!</v>
      </c>
      <c r="G20" s="265" t="e">
        <f>#REF!</f>
        <v>#REF!</v>
      </c>
      <c r="H20" s="265" t="e">
        <f>#REF!</f>
        <v>#REF!</v>
      </c>
      <c r="I20" s="265" t="e">
        <f>#REF!</f>
        <v>#REF!</v>
      </c>
      <c r="J20" s="266" t="e">
        <f>#REF!</f>
        <v>#REF!</v>
      </c>
      <c r="K20" s="393"/>
      <c r="L20" s="393"/>
      <c r="M20" s="303" t="s">
        <v>45</v>
      </c>
      <c r="N20" s="292" t="e">
        <f t="shared" si="1"/>
        <v>#REF!</v>
      </c>
      <c r="O20" s="292" t="e">
        <f t="shared" si="2"/>
        <v>#REF!</v>
      </c>
      <c r="P20" s="292"/>
      <c r="Q20" s="292" t="e">
        <f t="shared" si="3"/>
        <v>#REF!</v>
      </c>
      <c r="R20" s="292" t="e">
        <f t="shared" si="4"/>
        <v>#REF!</v>
      </c>
      <c r="S20" s="292" t="e">
        <f t="shared" si="5"/>
        <v>#REF!</v>
      </c>
      <c r="T20" s="292" t="e">
        <f t="shared" si="6"/>
        <v>#REF!</v>
      </c>
      <c r="U20" s="292" t="e">
        <f t="shared" si="7"/>
        <v>#REF!</v>
      </c>
      <c r="V20" s="293" t="e">
        <f t="shared" si="8"/>
        <v>#REF!</v>
      </c>
    </row>
    <row r="21" spans="1:22" ht="12.75">
      <c r="A21" s="267" t="s">
        <v>278</v>
      </c>
      <c r="B21" s="268">
        <f>'ss#1 EDCA 2x2x40 +'!P3</f>
        <v>125.217423</v>
      </c>
      <c r="C21" s="268">
        <f>'ss#1 EDCA 2x2x40 +'!Q3</f>
        <v>0.626087115</v>
      </c>
      <c r="D21" s="268" t="str">
        <f>'ss#1 EDCA 2x2x40 +'!T3</f>
        <v>17/17</v>
      </c>
      <c r="E21" s="268">
        <f>'ss#1 EDCA 2x2x40 +'!U3</f>
        <v>100</v>
      </c>
      <c r="F21" s="268">
        <f>'ss#1 EDCA 2x2x40 +'!V3</f>
        <v>177.60404</v>
      </c>
      <c r="G21" s="268">
        <f>'ss#1 EDCA 2x2x40 +'!W3</f>
        <v>177.60403911111112</v>
      </c>
      <c r="H21" s="268">
        <f>'ss#1 EDCA 2x2x40 +'!X3</f>
        <v>177.60404</v>
      </c>
      <c r="I21" s="268">
        <f>'ss#1 EDCA 2x2x40 +'!Y3</f>
        <v>264.2954</v>
      </c>
      <c r="J21" s="269">
        <f>'ss#1 EDCA 2x2x40 +'!Z3</f>
        <v>0.671990655573692</v>
      </c>
      <c r="K21" s="393"/>
      <c r="L21" s="393"/>
      <c r="M21" s="294" t="s">
        <v>278</v>
      </c>
      <c r="N21" s="295">
        <f t="shared" si="1"/>
        <v>-2.028799055851792</v>
      </c>
      <c r="O21" s="295">
        <f t="shared" si="2"/>
        <v>-2.0287990558517777</v>
      </c>
      <c r="P21" s="295"/>
      <c r="Q21" s="295">
        <f t="shared" si="3"/>
        <v>0</v>
      </c>
      <c r="R21" s="289">
        <f t="shared" si="4"/>
        <v>-1.3509831072956047</v>
      </c>
      <c r="S21" s="289">
        <f t="shared" si="5"/>
        <v>-1.3509836010231737</v>
      </c>
      <c r="T21" s="289">
        <f t="shared" si="6"/>
        <v>-1.3509831072956047</v>
      </c>
      <c r="U21" s="295">
        <f t="shared" si="7"/>
        <v>-3.5986513015975277</v>
      </c>
      <c r="V21" s="296">
        <f t="shared" si="8"/>
        <v>2.331572878307256</v>
      </c>
    </row>
    <row r="22" spans="1:22" ht="12.75" hidden="1">
      <c r="A22" s="264" t="s">
        <v>47</v>
      </c>
      <c r="B22" s="246" t="e">
        <f>#REF!</f>
        <v>#REF!</v>
      </c>
      <c r="C22" s="246" t="e">
        <f>#REF!</f>
        <v>#REF!</v>
      </c>
      <c r="D22" s="246" t="e">
        <f>#REF!</f>
        <v>#REF!</v>
      </c>
      <c r="E22" s="246" t="e">
        <f>#REF!</f>
        <v>#REF!</v>
      </c>
      <c r="F22" s="246" t="e">
        <f>#REF!</f>
        <v>#REF!</v>
      </c>
      <c r="G22" s="246" t="e">
        <f>#REF!</f>
        <v>#REF!</v>
      </c>
      <c r="H22" s="246" t="e">
        <f>#REF!</f>
        <v>#REF!</v>
      </c>
      <c r="I22" s="246" t="e">
        <f>#REF!</f>
        <v>#REF!</v>
      </c>
      <c r="J22" s="247" t="e">
        <f>#REF!</f>
        <v>#REF!</v>
      </c>
      <c r="K22" s="393"/>
      <c r="L22" s="393"/>
      <c r="M22" s="294" t="s">
        <v>47</v>
      </c>
      <c r="N22" s="295" t="e">
        <f t="shared" si="1"/>
        <v>#REF!</v>
      </c>
      <c r="O22" s="295" t="e">
        <f t="shared" si="2"/>
        <v>#REF!</v>
      </c>
      <c r="P22" s="295"/>
      <c r="Q22" s="295" t="e">
        <f t="shared" si="3"/>
        <v>#REF!</v>
      </c>
      <c r="R22" s="289" t="e">
        <f t="shared" si="4"/>
        <v>#REF!</v>
      </c>
      <c r="S22" s="289" t="e">
        <f t="shared" si="5"/>
        <v>#REF!</v>
      </c>
      <c r="T22" s="289" t="e">
        <f t="shared" si="6"/>
        <v>#REF!</v>
      </c>
      <c r="U22" s="295" t="e">
        <f t="shared" si="7"/>
        <v>#REF!</v>
      </c>
      <c r="V22" s="296" t="e">
        <f t="shared" si="8"/>
        <v>#REF!</v>
      </c>
    </row>
    <row r="23" spans="1:22" ht="13.5" thickBot="1">
      <c r="A23" s="267" t="s">
        <v>279</v>
      </c>
      <c r="B23" s="248">
        <f>'ss#1 HCCA 2x2x40 +'!P3</f>
        <v>141.091449</v>
      </c>
      <c r="C23" s="248">
        <f>'ss#1 HCCA 2x2x40 +'!Q3</f>
        <v>0.7054572450000001</v>
      </c>
      <c r="D23" s="248" t="str">
        <f>'ss#1 HCCA 2x2x40 +'!T3</f>
        <v>17/17</v>
      </c>
      <c r="E23" s="248">
        <f>'ss#1 HCCA 2x2x40 +'!U3</f>
        <v>100</v>
      </c>
      <c r="F23" s="248">
        <f>'ss#1 HCCA 2x2x40 +'!V3</f>
        <v>193.58954899999998</v>
      </c>
      <c r="G23" s="248">
        <f>'ss#1 HCCA 2x2x40 +'!W3</f>
        <v>193.58464355555554</v>
      </c>
      <c r="H23" s="248">
        <f>'ss#1 HCCA 2x2x40 +'!X3</f>
        <v>193.58954899999998</v>
      </c>
      <c r="I23" s="248">
        <f>'ss#1 HCCA 2x2x40 +'!Y3</f>
        <v>273.5931</v>
      </c>
      <c r="J23" s="249">
        <f>'ss#1 HCCA 2x2x40 +'!Z3</f>
        <v>0.7075640560948194</v>
      </c>
      <c r="K23" s="393"/>
      <c r="L23" s="393"/>
      <c r="M23" s="297" t="s">
        <v>279</v>
      </c>
      <c r="N23" s="298">
        <f t="shared" si="1"/>
        <v>1.344355086171646</v>
      </c>
      <c r="O23" s="298">
        <f t="shared" si="2"/>
        <v>1.344355086171646</v>
      </c>
      <c r="P23" s="298"/>
      <c r="Q23" s="298">
        <f t="shared" si="3"/>
        <v>0</v>
      </c>
      <c r="R23" s="395">
        <f t="shared" si="4"/>
        <v>1.0157288519668555</v>
      </c>
      <c r="S23" s="395">
        <f t="shared" si="5"/>
        <v>1.0150667342788466</v>
      </c>
      <c r="T23" s="395">
        <f t="shared" si="6"/>
        <v>1.0157288519668555</v>
      </c>
      <c r="U23" s="298">
        <f t="shared" si="7"/>
        <v>4.477129358599512</v>
      </c>
      <c r="V23" s="299">
        <f t="shared" si="8"/>
        <v>-3.3137038178353464</v>
      </c>
    </row>
    <row r="24" spans="1:22" ht="13.5" thickBot="1">
      <c r="A24" s="270"/>
      <c r="B24" s="271"/>
      <c r="C24" s="272"/>
      <c r="D24" s="272"/>
      <c r="E24" s="272"/>
      <c r="F24" s="272"/>
      <c r="G24" s="272"/>
      <c r="H24" s="272"/>
      <c r="I24" s="272"/>
      <c r="J24" s="273"/>
      <c r="K24" s="393"/>
      <c r="L24" s="393"/>
      <c r="M24" s="492"/>
      <c r="N24" s="493"/>
      <c r="O24" s="493"/>
      <c r="P24" s="493"/>
      <c r="Q24" s="493"/>
      <c r="R24" s="493"/>
      <c r="S24" s="493"/>
      <c r="T24" s="493"/>
      <c r="U24" s="493"/>
      <c r="V24" s="494"/>
    </row>
    <row r="25" spans="1:22" ht="12.75" hidden="1">
      <c r="A25" s="264" t="s">
        <v>48</v>
      </c>
      <c r="B25" s="265" t="e">
        <f>#REF!</f>
        <v>#REF!</v>
      </c>
      <c r="C25" s="265" t="e">
        <f>#REF!</f>
        <v>#REF!</v>
      </c>
      <c r="D25" s="265" t="e">
        <f>#REF!</f>
        <v>#REF!</v>
      </c>
      <c r="E25" s="265" t="e">
        <f>#REF!</f>
        <v>#REF!</v>
      </c>
      <c r="F25" s="265" t="e">
        <f>#REF!</f>
        <v>#REF!</v>
      </c>
      <c r="G25" s="265" t="e">
        <f>#REF!</f>
        <v>#REF!</v>
      </c>
      <c r="H25" s="265" t="e">
        <f>#REF!</f>
        <v>#REF!</v>
      </c>
      <c r="I25" s="265" t="e">
        <f>#REF!</f>
        <v>#REF!</v>
      </c>
      <c r="J25" s="266" t="e">
        <f>#REF!</f>
        <v>#REF!</v>
      </c>
      <c r="K25" s="393"/>
      <c r="L25" s="393"/>
      <c r="M25" s="303" t="s">
        <v>48</v>
      </c>
      <c r="N25" s="292" t="e">
        <f t="shared" si="1"/>
        <v>#REF!</v>
      </c>
      <c r="O25" s="292" t="e">
        <f t="shared" si="2"/>
        <v>#REF!</v>
      </c>
      <c r="P25" s="292"/>
      <c r="Q25" s="292" t="e">
        <f t="shared" si="3"/>
        <v>#REF!</v>
      </c>
      <c r="R25" s="307" t="e">
        <f t="shared" si="4"/>
        <v>#REF!</v>
      </c>
      <c r="S25" s="307" t="e">
        <f t="shared" si="5"/>
        <v>#REF!</v>
      </c>
      <c r="T25" s="307" t="e">
        <f t="shared" si="6"/>
        <v>#REF!</v>
      </c>
      <c r="U25" s="292" t="e">
        <f t="shared" si="7"/>
        <v>#REF!</v>
      </c>
      <c r="V25" s="293" t="e">
        <f t="shared" si="8"/>
        <v>#REF!</v>
      </c>
    </row>
    <row r="26" spans="1:22" ht="12.75">
      <c r="A26" s="267" t="s">
        <v>280</v>
      </c>
      <c r="B26" s="268">
        <f>'ss#4 EDCA 2x2x40 +'!P3</f>
        <v>212.31993100000005</v>
      </c>
      <c r="C26" s="268">
        <f>'ss#4 EDCA 2x2x40 +'!Q3</f>
        <v>0.27220503974358984</v>
      </c>
      <c r="D26" s="268" t="str">
        <f>'ss#4 EDCA 2x2x40 +'!T3</f>
        <v>18/18</v>
      </c>
      <c r="E26" s="268">
        <f>'ss#4 EDCA 2x2x40 +'!U3</f>
        <v>100</v>
      </c>
      <c r="F26" s="268">
        <f>'ss#4 EDCA 2x2x40 +'!V3</f>
        <v>221.442223</v>
      </c>
      <c r="G26" s="268">
        <f>'ss#4 EDCA 2x2x40 +'!W3</f>
        <v>221.428352</v>
      </c>
      <c r="H26" s="268">
        <f>'ss#4 EDCA 2x2x40 +'!X3</f>
        <v>221.442223</v>
      </c>
      <c r="I26" s="268">
        <f>'ss#4 EDCA 2x2x40 +'!Y3</f>
        <v>268.2237</v>
      </c>
      <c r="J26" s="269">
        <f>'ss#4 EDCA 2x2x40 +'!Z3</f>
        <v>0.8255361178001794</v>
      </c>
      <c r="K26" s="393"/>
      <c r="L26" s="393"/>
      <c r="M26" s="294" t="s">
        <v>280</v>
      </c>
      <c r="N26" s="295">
        <f t="shared" si="1"/>
        <v>1.1105260511127</v>
      </c>
      <c r="O26" s="295">
        <f t="shared" si="2"/>
        <v>1.1105260511126858</v>
      </c>
      <c r="P26" s="295"/>
      <c r="Q26" s="295">
        <f t="shared" si="3"/>
        <v>0</v>
      </c>
      <c r="R26" s="396">
        <f t="shared" si="4"/>
        <v>1.0727437662605013</v>
      </c>
      <c r="S26" s="396">
        <f t="shared" si="5"/>
        <v>1.0700662368747516</v>
      </c>
      <c r="T26" s="396">
        <f t="shared" si="6"/>
        <v>1.0727437662605013</v>
      </c>
      <c r="U26" s="295">
        <f t="shared" si="7"/>
        <v>0.7778168984754501</v>
      </c>
      <c r="V26" s="296">
        <f t="shared" si="8"/>
        <v>0.28999371825422315</v>
      </c>
    </row>
    <row r="27" spans="1:22" ht="12.75" hidden="1">
      <c r="A27" s="264" t="s">
        <v>49</v>
      </c>
      <c r="B27" s="246" t="e">
        <f>#REF!</f>
        <v>#REF!</v>
      </c>
      <c r="C27" s="246" t="e">
        <f>#REF!</f>
        <v>#REF!</v>
      </c>
      <c r="D27" s="246" t="e">
        <f>#REF!</f>
        <v>#REF!</v>
      </c>
      <c r="E27" s="246" t="e">
        <f>#REF!</f>
        <v>#REF!</v>
      </c>
      <c r="F27" s="246" t="e">
        <f>#REF!</f>
        <v>#REF!</v>
      </c>
      <c r="G27" s="246" t="e">
        <f>#REF!</f>
        <v>#REF!</v>
      </c>
      <c r="H27" s="246" t="e">
        <f>#REF!</f>
        <v>#REF!</v>
      </c>
      <c r="I27" s="246" t="e">
        <f>#REF!</f>
        <v>#REF!</v>
      </c>
      <c r="J27" s="247" t="e">
        <f>#REF!</f>
        <v>#REF!</v>
      </c>
      <c r="K27" s="393"/>
      <c r="L27" s="393"/>
      <c r="M27" s="294" t="s">
        <v>49</v>
      </c>
      <c r="N27" s="295" t="e">
        <f t="shared" si="1"/>
        <v>#REF!</v>
      </c>
      <c r="O27" s="295" t="e">
        <f t="shared" si="2"/>
        <v>#REF!</v>
      </c>
      <c r="P27" s="295"/>
      <c r="Q27" s="295" t="e">
        <f t="shared" si="3"/>
        <v>#REF!</v>
      </c>
      <c r="R27" s="396" t="e">
        <f t="shared" si="4"/>
        <v>#REF!</v>
      </c>
      <c r="S27" s="396" t="e">
        <f t="shared" si="5"/>
        <v>#REF!</v>
      </c>
      <c r="T27" s="396" t="e">
        <f t="shared" si="6"/>
        <v>#REF!</v>
      </c>
      <c r="U27" s="295" t="e">
        <f t="shared" si="7"/>
        <v>#REF!</v>
      </c>
      <c r="V27" s="296" t="e">
        <f t="shared" si="8"/>
        <v>#REF!</v>
      </c>
    </row>
    <row r="28" spans="1:22" ht="13.5" thickBot="1">
      <c r="A28" s="267" t="s">
        <v>281</v>
      </c>
      <c r="B28" s="248">
        <f>'ss#4 HCCA 2x2x40 +'!P3</f>
        <v>220.68633199999996</v>
      </c>
      <c r="C28" s="248">
        <f>'ss#4 HCCA 2x2x40 +'!Q3</f>
        <v>0.2829311948717948</v>
      </c>
      <c r="D28" s="248" t="str">
        <f>'ss#4 HCCA 2x2x40 +'!T3</f>
        <v>18/18</v>
      </c>
      <c r="E28" s="248">
        <f>'ss#4 HCCA 2x2x40 +'!U3</f>
        <v>100</v>
      </c>
      <c r="F28" s="248">
        <f>'ss#4 HCCA 2x2x40 +'!V3</f>
        <v>229.80659</v>
      </c>
      <c r="G28" s="248">
        <f>'ss#4 HCCA 2x2x40 +'!W3</f>
        <v>229.78781155555555</v>
      </c>
      <c r="H28" s="248">
        <f>'ss#4 HCCA 2x2x40 +'!X3</f>
        <v>229.80659</v>
      </c>
      <c r="I28" s="248">
        <f>'ss#4 HCCA 2x2x40 +'!Y3</f>
        <v>267.7977</v>
      </c>
      <c r="J28" s="249">
        <f>'ss#4 HCCA 2x2x40 +'!Z3</f>
        <v>0.85806491824073</v>
      </c>
      <c r="K28" s="393"/>
      <c r="L28" s="393"/>
      <c r="M28" s="297" t="s">
        <v>281</v>
      </c>
      <c r="N28" s="298">
        <f t="shared" si="1"/>
        <v>1.7468587918787364</v>
      </c>
      <c r="O28" s="298">
        <f t="shared" si="2"/>
        <v>1.7468587918787364</v>
      </c>
      <c r="P28" s="298"/>
      <c r="Q28" s="298">
        <f t="shared" si="3"/>
        <v>0</v>
      </c>
      <c r="R28" s="395">
        <f t="shared" si="4"/>
        <v>1.7281343726196923</v>
      </c>
      <c r="S28" s="395">
        <f t="shared" si="5"/>
        <v>1.7325753206116588</v>
      </c>
      <c r="T28" s="395">
        <f t="shared" si="6"/>
        <v>1.7281343726196923</v>
      </c>
      <c r="U28" s="298">
        <f t="shared" si="7"/>
        <v>0.8515609125593073</v>
      </c>
      <c r="V28" s="299">
        <f t="shared" si="8"/>
        <v>0.87357538156121</v>
      </c>
    </row>
    <row r="29" spans="1:22" ht="13.5" thickBot="1">
      <c r="A29" s="274"/>
      <c r="B29" s="271"/>
      <c r="C29" s="272"/>
      <c r="D29" s="272"/>
      <c r="E29" s="272"/>
      <c r="F29" s="272"/>
      <c r="G29" s="272"/>
      <c r="H29" s="272"/>
      <c r="I29" s="272"/>
      <c r="J29" s="273"/>
      <c r="K29" s="393"/>
      <c r="L29" s="393"/>
      <c r="M29" s="492"/>
      <c r="N29" s="493"/>
      <c r="O29" s="493"/>
      <c r="P29" s="493"/>
      <c r="Q29" s="493"/>
      <c r="R29" s="493"/>
      <c r="S29" s="493"/>
      <c r="T29" s="493"/>
      <c r="U29" s="493"/>
      <c r="V29" s="494"/>
    </row>
    <row r="30" spans="1:22" ht="12.75" hidden="1">
      <c r="A30" s="264" t="s">
        <v>50</v>
      </c>
      <c r="B30" s="265" t="e">
        <f>#REF!</f>
        <v>#REF!</v>
      </c>
      <c r="C30" s="265" t="e">
        <f>#REF!</f>
        <v>#REF!</v>
      </c>
      <c r="D30" s="265" t="e">
        <f>#REF!</f>
        <v>#REF!</v>
      </c>
      <c r="E30" s="265" t="e">
        <f>#REF!</f>
        <v>#REF!</v>
      </c>
      <c r="F30" s="265" t="e">
        <f>#REF!</f>
        <v>#REF!</v>
      </c>
      <c r="G30" s="265" t="e">
        <f>#REF!</f>
        <v>#REF!</v>
      </c>
      <c r="H30" s="265" t="e">
        <f>#REF!</f>
        <v>#REF!</v>
      </c>
      <c r="I30" s="265" t="e">
        <f>#REF!</f>
        <v>#REF!</v>
      </c>
      <c r="J30" s="266" t="e">
        <f>#REF!</f>
        <v>#REF!</v>
      </c>
      <c r="K30" s="393"/>
      <c r="L30" s="393"/>
      <c r="M30" s="303" t="s">
        <v>50</v>
      </c>
      <c r="N30" s="292" t="e">
        <f t="shared" si="1"/>
        <v>#REF!</v>
      </c>
      <c r="O30" s="292" t="e">
        <f t="shared" si="2"/>
        <v>#REF!</v>
      </c>
      <c r="P30" s="292"/>
      <c r="Q30" s="292" t="e">
        <f t="shared" si="3"/>
        <v>#REF!</v>
      </c>
      <c r="R30" s="292" t="e">
        <f t="shared" si="4"/>
        <v>#REF!</v>
      </c>
      <c r="S30" s="292" t="e">
        <f t="shared" si="5"/>
        <v>#REF!</v>
      </c>
      <c r="T30" s="292" t="e">
        <f t="shared" si="6"/>
        <v>#REF!</v>
      </c>
      <c r="U30" s="292" t="e">
        <f t="shared" si="7"/>
        <v>#REF!</v>
      </c>
      <c r="V30" s="293" t="e">
        <f t="shared" si="8"/>
        <v>#REF!</v>
      </c>
    </row>
    <row r="31" spans="1:22" ht="12.75">
      <c r="A31" s="267" t="s">
        <v>282</v>
      </c>
      <c r="B31" s="268">
        <f>'ss#6 EDCA 2x2x40 +'!P3</f>
        <v>135.62719900000002</v>
      </c>
      <c r="C31" s="268">
        <f>'ss#6 EDCA 2x2x40 +'!Q3</f>
        <v>0.4520906633333334</v>
      </c>
      <c r="D31" s="268" t="str">
        <f>'ss#6 EDCA 2x2x40 +'!T3</f>
        <v>39/39</v>
      </c>
      <c r="E31" s="268">
        <f>'ss#6 EDCA 2x2x40 +'!U3</f>
        <v>100</v>
      </c>
      <c r="F31" s="268">
        <f>'ss#6 EDCA 2x2x40 +'!V3</f>
        <v>180.3955770000001</v>
      </c>
      <c r="G31" s="268">
        <f>'ss#6 EDCA 2x2x40 +'!W3</f>
        <v>180.32880355555557</v>
      </c>
      <c r="H31" s="268">
        <f>'ss#6 EDCA 2x2x40 +'!X3</f>
        <v>180.3955770000001</v>
      </c>
      <c r="I31" s="268">
        <f>'ss#6 EDCA 2x2x40 +'!Y3</f>
        <v>259.931</v>
      </c>
      <c r="J31" s="269">
        <f>'ss#6 EDCA 2x2x40 +'!Z3</f>
        <v>0.6937564336518367</v>
      </c>
      <c r="K31" s="393"/>
      <c r="L31" s="393"/>
      <c r="M31" s="294" t="s">
        <v>282</v>
      </c>
      <c r="N31" s="295">
        <f t="shared" si="1"/>
        <v>1.5838806727638683</v>
      </c>
      <c r="O31" s="295">
        <f t="shared" si="2"/>
        <v>1.5838806727638683</v>
      </c>
      <c r="P31" s="295"/>
      <c r="Q31" s="295">
        <f t="shared" si="3"/>
        <v>0</v>
      </c>
      <c r="R31" s="396">
        <f t="shared" si="4"/>
        <v>1.277984904943409</v>
      </c>
      <c r="S31" s="396">
        <f t="shared" si="5"/>
        <v>1.2564596443504428</v>
      </c>
      <c r="T31" s="396">
        <f t="shared" si="6"/>
        <v>1.277984904943409</v>
      </c>
      <c r="U31" s="295">
        <f t="shared" si="7"/>
        <v>0.2921266557860491</v>
      </c>
      <c r="V31" s="296">
        <f t="shared" si="8"/>
        <v>0.9615241203071463</v>
      </c>
    </row>
    <row r="32" spans="1:22" ht="12.75" hidden="1">
      <c r="A32" s="264" t="s">
        <v>51</v>
      </c>
      <c r="B32" s="246" t="e">
        <f>#REF!</f>
        <v>#REF!</v>
      </c>
      <c r="C32" s="246" t="e">
        <f>#REF!</f>
        <v>#REF!</v>
      </c>
      <c r="D32" s="246" t="e">
        <f>#REF!</f>
        <v>#REF!</v>
      </c>
      <c r="E32" s="246" t="e">
        <f>#REF!</f>
        <v>#REF!</v>
      </c>
      <c r="F32" s="246" t="e">
        <f>#REF!</f>
        <v>#REF!</v>
      </c>
      <c r="G32" s="246" t="e">
        <f>#REF!</f>
        <v>#REF!</v>
      </c>
      <c r="H32" s="246" t="e">
        <f>#REF!</f>
        <v>#REF!</v>
      </c>
      <c r="I32" s="246" t="e">
        <f>#REF!</f>
        <v>#REF!</v>
      </c>
      <c r="J32" s="247" t="e">
        <f>#REF!</f>
        <v>#REF!</v>
      </c>
      <c r="K32" s="393"/>
      <c r="L32" s="393"/>
      <c r="M32" s="294" t="s">
        <v>51</v>
      </c>
      <c r="N32" s="295" t="e">
        <f t="shared" si="1"/>
        <v>#REF!</v>
      </c>
      <c r="O32" s="295" t="e">
        <f t="shared" si="2"/>
        <v>#REF!</v>
      </c>
      <c r="P32" s="295"/>
      <c r="Q32" s="295" t="e">
        <f t="shared" si="3"/>
        <v>#REF!</v>
      </c>
      <c r="R32" s="289" t="e">
        <f t="shared" si="4"/>
        <v>#REF!</v>
      </c>
      <c r="S32" s="289" t="e">
        <f t="shared" si="5"/>
        <v>#REF!</v>
      </c>
      <c r="T32" s="289" t="e">
        <f t="shared" si="6"/>
        <v>#REF!</v>
      </c>
      <c r="U32" s="295" t="e">
        <f t="shared" si="7"/>
        <v>#REF!</v>
      </c>
      <c r="V32" s="296" t="e">
        <f t="shared" si="8"/>
        <v>#REF!</v>
      </c>
    </row>
    <row r="33" spans="1:22" ht="13.5" thickBot="1">
      <c r="A33" s="267" t="s">
        <v>283</v>
      </c>
      <c r="B33" s="275">
        <f>'ss#6 HCCA 2x2x40 +'!P3</f>
        <v>155.45879</v>
      </c>
      <c r="C33" s="275">
        <f>'ss#6 HCCA 2x2x40 +'!Q3</f>
        <v>0.5181959666666667</v>
      </c>
      <c r="D33" s="275" t="str">
        <f>'ss#6 HCCA 2x2x40 +'!T3</f>
        <v>39/39</v>
      </c>
      <c r="E33" s="275">
        <f>'ss#6 HCCA 2x2x40 +'!U3</f>
        <v>100</v>
      </c>
      <c r="F33" s="275">
        <f>'ss#6 HCCA 2x2x40 +'!V3</f>
        <v>200.2325529999996</v>
      </c>
      <c r="G33" s="275">
        <f>'ss#6 HCCA 2x2x40 +'!W3</f>
        <v>200.21720533333334</v>
      </c>
      <c r="H33" s="275">
        <f>'ss#6 HCCA 2x2x40 +'!X3</f>
        <v>200.2325529999996</v>
      </c>
      <c r="I33" s="275">
        <f>'ss#6 HCCA 2x2x40 +'!Y3</f>
        <v>261.4823</v>
      </c>
      <c r="J33" s="276">
        <f>'ss#6 HCCA 2x2x40 +'!Z3</f>
        <v>0.765700796319037</v>
      </c>
      <c r="K33" s="393"/>
      <c r="L33" s="393"/>
      <c r="M33" s="297" t="s">
        <v>283</v>
      </c>
      <c r="N33" s="298">
        <f t="shared" si="1"/>
        <v>-2.4531412516615347</v>
      </c>
      <c r="O33" s="298">
        <f t="shared" si="2"/>
        <v>-2.4531412516615205</v>
      </c>
      <c r="P33" s="298"/>
      <c r="Q33" s="298">
        <f t="shared" si="3"/>
        <v>0</v>
      </c>
      <c r="R33" s="305">
        <f t="shared" si="4"/>
        <v>-1.9280759093169877</v>
      </c>
      <c r="S33" s="305">
        <f t="shared" si="5"/>
        <v>-1.9329416630623655</v>
      </c>
      <c r="T33" s="305">
        <f t="shared" si="6"/>
        <v>-1.9280759093169877</v>
      </c>
      <c r="U33" s="298">
        <f t="shared" si="7"/>
        <v>-0.1489489024187094</v>
      </c>
      <c r="V33" s="299">
        <f t="shared" si="8"/>
        <v>-1.7866539621102362</v>
      </c>
    </row>
    <row r="34" spans="11:12" ht="13.5" thickBot="1">
      <c r="K34" s="393"/>
      <c r="L34" s="393"/>
    </row>
    <row r="35" spans="1:12" ht="13.5" thickBot="1">
      <c r="A35" s="481" t="s">
        <v>313</v>
      </c>
      <c r="B35" s="482"/>
      <c r="C35" s="482"/>
      <c r="D35" s="482"/>
      <c r="E35" s="482"/>
      <c r="F35" s="482"/>
      <c r="G35" s="482"/>
      <c r="H35" s="482"/>
      <c r="I35" s="482"/>
      <c r="J35" s="483"/>
      <c r="K35" s="393"/>
      <c r="L35" s="393"/>
    </row>
    <row r="36" spans="1:12" ht="12.75">
      <c r="A36" s="235" t="s">
        <v>97</v>
      </c>
      <c r="B36" s="484" t="s">
        <v>98</v>
      </c>
      <c r="C36" s="485"/>
      <c r="D36" s="484" t="s">
        <v>99</v>
      </c>
      <c r="E36" s="485"/>
      <c r="F36" s="484" t="s">
        <v>100</v>
      </c>
      <c r="G36" s="486"/>
      <c r="H36" s="485"/>
      <c r="I36" s="484" t="s">
        <v>101</v>
      </c>
      <c r="J36" s="487"/>
      <c r="K36" s="393"/>
      <c r="L36" s="393"/>
    </row>
    <row r="37" spans="1:12" ht="25.5">
      <c r="A37" s="236"/>
      <c r="B37" s="237" t="s">
        <v>102</v>
      </c>
      <c r="C37" s="237" t="s">
        <v>103</v>
      </c>
      <c r="D37" s="237" t="s">
        <v>104</v>
      </c>
      <c r="E37" s="237" t="s">
        <v>105</v>
      </c>
      <c r="F37" s="237" t="s">
        <v>106</v>
      </c>
      <c r="G37" s="237" t="s">
        <v>107</v>
      </c>
      <c r="H37" s="237" t="s">
        <v>108</v>
      </c>
      <c r="I37" s="237" t="s">
        <v>109</v>
      </c>
      <c r="J37" s="238" t="s">
        <v>110</v>
      </c>
      <c r="K37" s="393"/>
      <c r="L37" s="393"/>
    </row>
    <row r="38" spans="1:10" ht="12.75" customHeight="1" hidden="1">
      <c r="A38" s="277" t="s">
        <v>34</v>
      </c>
      <c r="B38" s="278">
        <v>24.558952</v>
      </c>
      <c r="C38" s="278">
        <v>0.7922242580645161</v>
      </c>
      <c r="D38" s="278" t="s">
        <v>134</v>
      </c>
      <c r="E38" s="278">
        <v>100</v>
      </c>
      <c r="F38" s="278">
        <v>77.03613200000001</v>
      </c>
      <c r="G38" s="278">
        <v>77.03612977777777</v>
      </c>
      <c r="H38" s="278">
        <v>77.03613200000001</v>
      </c>
      <c r="I38" s="278">
        <v>133.249559</v>
      </c>
      <c r="J38" s="279">
        <v>0.5781342193993886</v>
      </c>
    </row>
    <row r="39" spans="1:10" ht="12.75">
      <c r="A39" s="280" t="s">
        <v>284</v>
      </c>
      <c r="B39" s="281">
        <v>47.2532</v>
      </c>
      <c r="C39" s="281">
        <v>0.236266</v>
      </c>
      <c r="D39" s="281" t="s">
        <v>134</v>
      </c>
      <c r="E39" s="281">
        <v>100</v>
      </c>
      <c r="F39" s="281">
        <v>99.62490399999996</v>
      </c>
      <c r="G39" s="281">
        <v>99.624904</v>
      </c>
      <c r="H39" s="281">
        <v>99.62490399999996</v>
      </c>
      <c r="I39" s="281">
        <v>137.24358</v>
      </c>
      <c r="J39" s="282">
        <v>0.7258984646130624</v>
      </c>
    </row>
    <row r="40" spans="1:10" ht="12.75" customHeight="1" hidden="1">
      <c r="A40" s="280" t="s">
        <v>39</v>
      </c>
      <c r="B40" s="281" t="e">
        <v>#REF!</v>
      </c>
      <c r="C40" s="281" t="e">
        <v>#REF!</v>
      </c>
      <c r="D40" s="281" t="e">
        <v>#REF!</v>
      </c>
      <c r="E40" s="281" t="e">
        <v>#REF!</v>
      </c>
      <c r="F40" s="281" t="e">
        <v>#REF!</v>
      </c>
      <c r="G40" s="281" t="e">
        <v>#REF!</v>
      </c>
      <c r="H40" s="281" t="e">
        <v>#REF!</v>
      </c>
      <c r="I40" s="281" t="e">
        <v>#REF!</v>
      </c>
      <c r="J40" s="282" t="e">
        <v>#REF!</v>
      </c>
    </row>
    <row r="41" spans="1:10" ht="13.5" thickBot="1">
      <c r="A41" s="283" t="s">
        <v>273</v>
      </c>
      <c r="B41" s="284">
        <v>54.200320000000005</v>
      </c>
      <c r="C41" s="284">
        <v>0.2710016</v>
      </c>
      <c r="D41" s="284" t="s">
        <v>134</v>
      </c>
      <c r="E41" s="284">
        <v>100</v>
      </c>
      <c r="F41" s="284">
        <v>106.5155</v>
      </c>
      <c r="G41" s="284">
        <v>106.49894</v>
      </c>
      <c r="H41" s="284">
        <v>106.5155</v>
      </c>
      <c r="I41" s="284">
        <v>135.38042</v>
      </c>
      <c r="J41" s="285">
        <v>0.7866642753804428</v>
      </c>
    </row>
    <row r="42" spans="1:10" ht="13.5" thickBot="1">
      <c r="A42" s="324"/>
      <c r="B42" s="325"/>
      <c r="C42" s="325"/>
      <c r="D42" s="325"/>
      <c r="E42" s="325"/>
      <c r="F42" s="325"/>
      <c r="G42" s="325"/>
      <c r="H42" s="325"/>
      <c r="I42" s="325"/>
      <c r="J42" s="326"/>
    </row>
    <row r="43" spans="1:10" ht="12.75" customHeight="1" hidden="1">
      <c r="A43" s="286" t="s">
        <v>41</v>
      </c>
      <c r="B43" s="287" t="e">
        <v>#REF!</v>
      </c>
      <c r="C43" s="287" t="e">
        <v>#REF!</v>
      </c>
      <c r="D43" s="287" t="e">
        <v>#REF!</v>
      </c>
      <c r="E43" s="287" t="e">
        <v>#REF!</v>
      </c>
      <c r="F43" s="287" t="e">
        <v>#REF!</v>
      </c>
      <c r="G43" s="287" t="e">
        <v>#REF!</v>
      </c>
      <c r="H43" s="287" t="e">
        <v>#REF!</v>
      </c>
      <c r="I43" s="287" t="e">
        <v>#REF!</v>
      </c>
      <c r="J43" s="288" t="e">
        <v>#REF!</v>
      </c>
    </row>
    <row r="44" spans="1:10" ht="12.75">
      <c r="A44" s="280" t="s">
        <v>274</v>
      </c>
      <c r="B44" s="281">
        <v>93.77131999999997</v>
      </c>
      <c r="C44" s="281">
        <v>0.10419035555555553</v>
      </c>
      <c r="D44" s="281" t="s">
        <v>186</v>
      </c>
      <c r="E44" s="281">
        <v>100</v>
      </c>
      <c r="F44" s="281">
        <v>102.90053600000002</v>
      </c>
      <c r="G44" s="281">
        <v>102.892136</v>
      </c>
      <c r="H44" s="281">
        <v>102.90053600000002</v>
      </c>
      <c r="I44" s="281">
        <v>129.219714</v>
      </c>
      <c r="J44" s="282">
        <v>0.7962572645842567</v>
      </c>
    </row>
    <row r="45" spans="1:10" ht="12.75" customHeight="1" hidden="1">
      <c r="A45" s="280" t="s">
        <v>42</v>
      </c>
      <c r="B45" s="281" t="e">
        <v>#REF!</v>
      </c>
      <c r="C45" s="281" t="e">
        <v>#REF!</v>
      </c>
      <c r="D45" s="281" t="e">
        <v>#REF!</v>
      </c>
      <c r="E45" s="281" t="e">
        <v>#REF!</v>
      </c>
      <c r="F45" s="281" t="e">
        <v>#REF!</v>
      </c>
      <c r="G45" s="281" t="e">
        <v>#REF!</v>
      </c>
      <c r="H45" s="281" t="e">
        <v>#REF!</v>
      </c>
      <c r="I45" s="281" t="e">
        <v>#REF!</v>
      </c>
      <c r="J45" s="282" t="e">
        <v>#REF!</v>
      </c>
    </row>
    <row r="46" spans="1:10" ht="13.5" thickBot="1">
      <c r="A46" s="283" t="s">
        <v>275</v>
      </c>
      <c r="B46" s="284">
        <v>101.27396</v>
      </c>
      <c r="C46" s="284">
        <v>0.22454228599808437</v>
      </c>
      <c r="D46" s="284" t="s">
        <v>186</v>
      </c>
      <c r="E46" s="284">
        <v>100</v>
      </c>
      <c r="F46" s="284">
        <v>110.3480079999999</v>
      </c>
      <c r="G46" s="284">
        <v>110.318008</v>
      </c>
      <c r="H46" s="284">
        <v>110.3480079999999</v>
      </c>
      <c r="I46" s="284">
        <v>129.624594</v>
      </c>
      <c r="J46" s="285">
        <v>0.8510576935731811</v>
      </c>
    </row>
    <row r="47" spans="1:10" ht="13.5" thickBot="1">
      <c r="A47" s="324"/>
      <c r="B47" s="325"/>
      <c r="C47" s="325"/>
      <c r="D47" s="325"/>
      <c r="E47" s="325"/>
      <c r="F47" s="325"/>
      <c r="G47" s="325"/>
      <c r="H47" s="325"/>
      <c r="I47" s="325"/>
      <c r="J47" s="326"/>
    </row>
    <row r="48" spans="1:10" ht="12.75" customHeight="1" hidden="1">
      <c r="A48" s="286" t="s">
        <v>43</v>
      </c>
      <c r="B48" s="287" t="e">
        <v>#REF!</v>
      </c>
      <c r="C48" s="287" t="e">
        <v>#REF!</v>
      </c>
      <c r="D48" s="287" t="e">
        <v>#REF!</v>
      </c>
      <c r="E48" s="287" t="e">
        <v>#REF!</v>
      </c>
      <c r="F48" s="287" t="e">
        <v>#REF!</v>
      </c>
      <c r="G48" s="287" t="e">
        <v>#REF!</v>
      </c>
      <c r="H48" s="287" t="e">
        <v>#REF!</v>
      </c>
      <c r="I48" s="287" t="e">
        <v>#REF!</v>
      </c>
      <c r="J48" s="288" t="e">
        <v>#REF!</v>
      </c>
    </row>
    <row r="49" spans="1:10" ht="12.75">
      <c r="A49" s="280" t="s">
        <v>276</v>
      </c>
      <c r="B49" s="281">
        <v>46.19852</v>
      </c>
      <c r="C49" s="281">
        <v>0.15399506666666668</v>
      </c>
      <c r="D49" s="281" t="s">
        <v>187</v>
      </c>
      <c r="E49" s="281">
        <v>100</v>
      </c>
      <c r="F49" s="281">
        <v>90.84106400000007</v>
      </c>
      <c r="G49" s="281">
        <v>90.796424</v>
      </c>
      <c r="H49" s="281">
        <v>90.84106400000007</v>
      </c>
      <c r="I49" s="281">
        <v>128.473695</v>
      </c>
      <c r="J49" s="282">
        <v>0.7067316309381466</v>
      </c>
    </row>
    <row r="50" spans="1:10" ht="12.75" customHeight="1" hidden="1">
      <c r="A50" s="280" t="s">
        <v>44</v>
      </c>
      <c r="B50" s="281" t="e">
        <v>#REF!</v>
      </c>
      <c r="C50" s="281" t="e">
        <v>#REF!</v>
      </c>
      <c r="D50" s="281" t="e">
        <v>#REF!</v>
      </c>
      <c r="E50" s="281" t="e">
        <v>#REF!</v>
      </c>
      <c r="F50" s="281" t="e">
        <v>#REF!</v>
      </c>
      <c r="G50" s="281" t="e">
        <v>#REF!</v>
      </c>
      <c r="H50" s="281" t="e">
        <v>#REF!</v>
      </c>
      <c r="I50" s="281" t="e">
        <v>#REF!</v>
      </c>
      <c r="J50" s="282" t="e">
        <v>#REF!</v>
      </c>
    </row>
    <row r="51" spans="1:10" ht="13.5" thickBot="1">
      <c r="A51" s="283" t="s">
        <v>277</v>
      </c>
      <c r="B51" s="284">
        <v>55.320040000000006</v>
      </c>
      <c r="C51" s="284">
        <v>0.18440013333333335</v>
      </c>
      <c r="D51" s="284" t="s">
        <v>187</v>
      </c>
      <c r="E51" s="284">
        <v>100</v>
      </c>
      <c r="F51" s="284">
        <v>99.97159199999999</v>
      </c>
      <c r="G51" s="284">
        <v>99.969912</v>
      </c>
      <c r="H51" s="284">
        <v>99.97159199999999</v>
      </c>
      <c r="I51" s="284">
        <v>128.601541</v>
      </c>
      <c r="J51" s="285">
        <v>0.7773616958446866</v>
      </c>
    </row>
    <row r="52" spans="1:10" ht="12.75">
      <c r="A52" s="327"/>
      <c r="B52" s="328"/>
      <c r="C52" s="328"/>
      <c r="D52" s="328"/>
      <c r="E52" s="328"/>
      <c r="F52" s="328"/>
      <c r="G52" s="328"/>
      <c r="H52" s="328"/>
      <c r="I52" s="328"/>
      <c r="J52" s="329"/>
    </row>
    <row r="53" spans="1:10" ht="13.5" thickBot="1">
      <c r="A53" s="330"/>
      <c r="B53" s="331"/>
      <c r="C53" s="331"/>
      <c r="D53" s="331"/>
      <c r="E53" s="331"/>
      <c r="F53" s="331"/>
      <c r="G53" s="331"/>
      <c r="H53" s="331"/>
      <c r="I53" s="331"/>
      <c r="J53" s="332"/>
    </row>
    <row r="54" spans="1:10" ht="12.75" customHeight="1" hidden="1">
      <c r="A54" s="286" t="s">
        <v>45</v>
      </c>
      <c r="B54" s="287" t="e">
        <v>#REF!</v>
      </c>
      <c r="C54" s="287" t="e">
        <v>#REF!</v>
      </c>
      <c r="D54" s="287" t="e">
        <v>#REF!</v>
      </c>
      <c r="E54" s="287" t="e">
        <v>#REF!</v>
      </c>
      <c r="F54" s="287" t="e">
        <v>#REF!</v>
      </c>
      <c r="G54" s="287" t="e">
        <v>#REF!</v>
      </c>
      <c r="H54" s="287" t="e">
        <v>#REF!</v>
      </c>
      <c r="I54" s="287" t="e">
        <v>#REF!</v>
      </c>
      <c r="J54" s="288" t="e">
        <v>#REF!</v>
      </c>
    </row>
    <row r="55" spans="1:10" ht="12.75">
      <c r="A55" s="280" t="s">
        <v>278</v>
      </c>
      <c r="B55" s="281">
        <v>127.81044000000001</v>
      </c>
      <c r="C55" s="281">
        <v>0.6390522000000001</v>
      </c>
      <c r="D55" s="281" t="s">
        <v>134</v>
      </c>
      <c r="E55" s="281">
        <v>100</v>
      </c>
      <c r="F55" s="281">
        <v>180.0363</v>
      </c>
      <c r="G55" s="281">
        <v>180.0363</v>
      </c>
      <c r="H55" s="281">
        <v>180.0363</v>
      </c>
      <c r="I55" s="281">
        <v>274.161517</v>
      </c>
      <c r="J55" s="282">
        <v>0.6566796900237462</v>
      </c>
    </row>
    <row r="56" spans="1:10" ht="12.75" customHeight="1" hidden="1">
      <c r="A56" s="280" t="s">
        <v>47</v>
      </c>
      <c r="B56" s="281" t="e">
        <v>#REF!</v>
      </c>
      <c r="C56" s="281" t="e">
        <v>#REF!</v>
      </c>
      <c r="D56" s="281" t="e">
        <v>#REF!</v>
      </c>
      <c r="E56" s="281" t="e">
        <v>#REF!</v>
      </c>
      <c r="F56" s="281" t="e">
        <v>#REF!</v>
      </c>
      <c r="G56" s="281" t="e">
        <v>#REF!</v>
      </c>
      <c r="H56" s="281" t="e">
        <v>#REF!</v>
      </c>
      <c r="I56" s="281" t="e">
        <v>#REF!</v>
      </c>
      <c r="J56" s="282" t="e">
        <v>#REF!</v>
      </c>
    </row>
    <row r="57" spans="1:10" ht="13.5" thickBot="1">
      <c r="A57" s="283" t="s">
        <v>279</v>
      </c>
      <c r="B57" s="284">
        <v>139.21983999999998</v>
      </c>
      <c r="C57" s="284">
        <v>0.6960991999999999</v>
      </c>
      <c r="D57" s="284" t="s">
        <v>134</v>
      </c>
      <c r="E57" s="284">
        <v>100</v>
      </c>
      <c r="F57" s="284">
        <v>191.64297600000006</v>
      </c>
      <c r="G57" s="284">
        <v>191.639376</v>
      </c>
      <c r="H57" s="284">
        <v>191.64297600000006</v>
      </c>
      <c r="I57" s="284">
        <v>261.868891</v>
      </c>
      <c r="J57" s="285">
        <v>0.7318142115628389</v>
      </c>
    </row>
    <row r="58" spans="1:10" ht="13.5" thickBot="1">
      <c r="A58" s="324"/>
      <c r="B58" s="325"/>
      <c r="C58" s="325"/>
      <c r="D58" s="325"/>
      <c r="E58" s="325"/>
      <c r="F58" s="325"/>
      <c r="G58" s="325"/>
      <c r="H58" s="325"/>
      <c r="I58" s="325"/>
      <c r="J58" s="326"/>
    </row>
    <row r="59" spans="1:10" ht="12.75" customHeight="1" hidden="1">
      <c r="A59" s="286" t="s">
        <v>48</v>
      </c>
      <c r="B59" s="287" t="e">
        <v>#REF!</v>
      </c>
      <c r="C59" s="287" t="e">
        <v>#REF!</v>
      </c>
      <c r="D59" s="287" t="e">
        <v>#REF!</v>
      </c>
      <c r="E59" s="287" t="e">
        <v>#REF!</v>
      </c>
      <c r="F59" s="287" t="e">
        <v>#REF!</v>
      </c>
      <c r="G59" s="287" t="e">
        <v>#REF!</v>
      </c>
      <c r="H59" s="287" t="e">
        <v>#REF!</v>
      </c>
      <c r="I59" s="287" t="e">
        <v>#REF!</v>
      </c>
      <c r="J59" s="288" t="e">
        <v>#REF!</v>
      </c>
    </row>
    <row r="60" spans="1:10" ht="12.75">
      <c r="A60" s="280" t="s">
        <v>280</v>
      </c>
      <c r="B60" s="281">
        <v>209.98795999999996</v>
      </c>
      <c r="C60" s="281">
        <v>0.2692153333333333</v>
      </c>
      <c r="D60" s="281" t="s">
        <v>186</v>
      </c>
      <c r="E60" s="281">
        <v>100</v>
      </c>
      <c r="F60" s="281">
        <v>219.09192800000005</v>
      </c>
      <c r="G60" s="281">
        <v>219.084008</v>
      </c>
      <c r="H60" s="281">
        <v>219.09192800000005</v>
      </c>
      <c r="I60" s="281">
        <v>266.153513</v>
      </c>
      <c r="J60" s="282">
        <v>0.823149037300139</v>
      </c>
    </row>
    <row r="61" spans="1:10" ht="12.75" customHeight="1" hidden="1">
      <c r="A61" s="280" t="s">
        <v>49</v>
      </c>
      <c r="B61" s="281" t="e">
        <v>#REF!</v>
      </c>
      <c r="C61" s="281" t="e">
        <v>#REF!</v>
      </c>
      <c r="D61" s="281" t="e">
        <v>#REF!</v>
      </c>
      <c r="E61" s="281" t="e">
        <v>#REF!</v>
      </c>
      <c r="F61" s="281" t="e">
        <v>#REF!</v>
      </c>
      <c r="G61" s="281" t="e">
        <v>#REF!</v>
      </c>
      <c r="H61" s="281" t="e">
        <v>#REF!</v>
      </c>
      <c r="I61" s="281" t="e">
        <v>#REF!</v>
      </c>
      <c r="J61" s="282" t="e">
        <v>#REF!</v>
      </c>
    </row>
    <row r="62" spans="1:10" ht="13.5" thickBot="1">
      <c r="A62" s="283" t="s">
        <v>281</v>
      </c>
      <c r="B62" s="284">
        <v>216.89744000000005</v>
      </c>
      <c r="C62" s="284">
        <v>0.2780736410256411</v>
      </c>
      <c r="D62" s="284" t="s">
        <v>186</v>
      </c>
      <c r="E62" s="284">
        <v>100</v>
      </c>
      <c r="F62" s="284">
        <v>225.90268800000018</v>
      </c>
      <c r="G62" s="284">
        <v>225.874368</v>
      </c>
      <c r="H62" s="284">
        <v>225.90268800000018</v>
      </c>
      <c r="I62" s="284">
        <v>265.536495</v>
      </c>
      <c r="J62" s="285">
        <v>0.8506339891245458</v>
      </c>
    </row>
    <row r="63" spans="1:10" ht="12.75">
      <c r="A63" s="280"/>
      <c r="B63" s="281"/>
      <c r="C63" s="281"/>
      <c r="D63" s="281"/>
      <c r="E63" s="281"/>
      <c r="F63" s="281"/>
      <c r="G63" s="281"/>
      <c r="H63" s="281"/>
      <c r="I63" s="281"/>
      <c r="J63" s="282"/>
    </row>
    <row r="64" spans="1:10" ht="12.75" customHeight="1" hidden="1">
      <c r="A64" s="286" t="s">
        <v>50</v>
      </c>
      <c r="B64" s="287" t="e">
        <v>#REF!</v>
      </c>
      <c r="C64" s="287" t="e">
        <v>#REF!</v>
      </c>
      <c r="D64" s="287" t="e">
        <v>#REF!</v>
      </c>
      <c r="E64" s="287" t="e">
        <v>#REF!</v>
      </c>
      <c r="F64" s="287" t="e">
        <v>#REF!</v>
      </c>
      <c r="G64" s="287" t="e">
        <v>#REF!</v>
      </c>
      <c r="H64" s="287" t="e">
        <v>#REF!</v>
      </c>
      <c r="I64" s="287" t="e">
        <v>#REF!</v>
      </c>
      <c r="J64" s="288" t="e">
        <v>#REF!</v>
      </c>
    </row>
    <row r="65" spans="1:10" ht="12.75">
      <c r="A65" s="280" t="s">
        <v>282</v>
      </c>
      <c r="B65" s="281">
        <v>133.51252000000002</v>
      </c>
      <c r="C65" s="281">
        <v>0.4450417333333334</v>
      </c>
      <c r="D65" s="281" t="s">
        <v>187</v>
      </c>
      <c r="E65" s="281">
        <v>100</v>
      </c>
      <c r="F65" s="281">
        <v>178.11924000000016</v>
      </c>
      <c r="G65" s="281">
        <v>178.09116</v>
      </c>
      <c r="H65" s="281">
        <v>178.11924000000016</v>
      </c>
      <c r="I65" s="281">
        <v>259.173884</v>
      </c>
      <c r="J65" s="282">
        <v>0.6871493271289634</v>
      </c>
    </row>
    <row r="66" spans="1:10" ht="12.75" customHeight="1" hidden="1">
      <c r="A66" s="280" t="s">
        <v>51</v>
      </c>
      <c r="B66" s="281" t="e">
        <v>#REF!</v>
      </c>
      <c r="C66" s="281" t="e">
        <v>#REF!</v>
      </c>
      <c r="D66" s="281" t="e">
        <v>#REF!</v>
      </c>
      <c r="E66" s="281" t="e">
        <v>#REF!</v>
      </c>
      <c r="F66" s="281" t="e">
        <v>#REF!</v>
      </c>
      <c r="G66" s="281" t="e">
        <v>#REF!</v>
      </c>
      <c r="H66" s="281" t="e">
        <v>#REF!</v>
      </c>
      <c r="I66" s="281" t="e">
        <v>#REF!</v>
      </c>
      <c r="J66" s="282" t="e">
        <v>#REF!</v>
      </c>
    </row>
    <row r="67" spans="1:17" ht="13.5" thickBot="1">
      <c r="A67" s="283" t="s">
        <v>283</v>
      </c>
      <c r="B67" s="284">
        <v>159.36831999999995</v>
      </c>
      <c r="C67" s="284">
        <v>0.5312277333333332</v>
      </c>
      <c r="D67" s="284" t="s">
        <v>187</v>
      </c>
      <c r="E67" s="284">
        <v>100</v>
      </c>
      <c r="F67" s="284">
        <v>204.16908799999982</v>
      </c>
      <c r="G67" s="284">
        <v>204.163568</v>
      </c>
      <c r="H67" s="284">
        <v>204.16908799999982</v>
      </c>
      <c r="I67" s="284">
        <v>261.872356</v>
      </c>
      <c r="J67" s="285">
        <v>0.7796300881792959</v>
      </c>
      <c r="N67" s="394"/>
      <c r="O67" s="394"/>
      <c r="P67" s="394"/>
      <c r="Q67" s="394"/>
    </row>
    <row r="68" spans="1:17" ht="13.5" thickBot="1">
      <c r="A68" s="480"/>
      <c r="B68" s="480"/>
      <c r="C68" s="480"/>
      <c r="D68" s="480"/>
      <c r="E68" s="480"/>
      <c r="F68" s="480"/>
      <c r="G68" s="480"/>
      <c r="H68" s="480"/>
      <c r="I68" s="480"/>
      <c r="J68" s="480"/>
      <c r="N68" s="394"/>
      <c r="O68" s="394"/>
      <c r="P68" s="394"/>
      <c r="Q68" s="394"/>
    </row>
    <row r="69" spans="14:17" ht="12.75">
      <c r="N69" s="394"/>
      <c r="O69" s="394"/>
      <c r="P69" s="394"/>
      <c r="Q69" s="394"/>
    </row>
    <row r="70" spans="14:17" ht="12.75">
      <c r="N70" s="394"/>
      <c r="O70" s="394"/>
      <c r="P70" s="394"/>
      <c r="Q70" s="394"/>
    </row>
    <row r="71" spans="14:17" ht="12.75">
      <c r="N71" s="394"/>
      <c r="O71" s="394"/>
      <c r="P71" s="394"/>
      <c r="Q71" s="394"/>
    </row>
    <row r="72" spans="14:17" ht="12.75">
      <c r="N72" s="394"/>
      <c r="O72" s="394"/>
      <c r="P72" s="394"/>
      <c r="Q72" s="394"/>
    </row>
  </sheetData>
  <mergeCells count="19">
    <mergeCell ref="M29:V29"/>
    <mergeCell ref="U2:V2"/>
    <mergeCell ref="M18:V19"/>
    <mergeCell ref="M24:V24"/>
    <mergeCell ref="A1:J1"/>
    <mergeCell ref="N2:O2"/>
    <mergeCell ref="P2:Q2"/>
    <mergeCell ref="R2:T2"/>
    <mergeCell ref="B2:C2"/>
    <mergeCell ref="D2:E2"/>
    <mergeCell ref="F2:H2"/>
    <mergeCell ref="I2:J2"/>
    <mergeCell ref="L1:V1"/>
    <mergeCell ref="A68:J68"/>
    <mergeCell ref="A35:J35"/>
    <mergeCell ref="B36:C36"/>
    <mergeCell ref="D36:E36"/>
    <mergeCell ref="F36:H36"/>
    <mergeCell ref="I36:J36"/>
  </mergeCells>
  <hyperlinks>
    <hyperlink ref="A4" location="'ss#1 EDCA 2x2x20'!A1" display="ss#1 EDCA 2x2x20"/>
    <hyperlink ref="A5" location="'ss#1 EDCA 2x2x20 +'!A1" display="ss#1 EDCA 2x2x20 +"/>
    <hyperlink ref="A10" location="'ss#4 EDCA 2x2x20 +'!A1" display="ss#4 EDCA 2x2x20 +"/>
    <hyperlink ref="A9" location="'ss#4 EDCA 2x2x20'!A1" display="ss#4 EDCA 2x2x20"/>
    <hyperlink ref="A12" location="'ss#4 HCCA 2x2x20 +'!A1" display="ss#4 HCCA 2x2x20 +"/>
    <hyperlink ref="A11" location="'ss#4 HCCA 2x2x20'!A1" display="ss#4 HCCA 2x2x20"/>
    <hyperlink ref="A15" location="'ss#6 EDCA 2x2x20 +'!A1" display="ss#6 EDCA 2x2x20 +"/>
    <hyperlink ref="A14" location="'ss#6 EDCA 2x2x20'!A1" display="ss#6 EDCA 2x2x20"/>
    <hyperlink ref="A17" location="'ss#6 HCCA 2x2x20 +'!A1" display="ss#6 HCCA 2x2x20 +"/>
    <hyperlink ref="A16" location="'ss#6 HCCA 2x2x20'!A1" display="ss#6 HCCA 2x2x20"/>
    <hyperlink ref="A20" location="'ss#1 EDCA 2x2x40'!A1" display="ss#1 EDCA 2x2x40"/>
    <hyperlink ref="A21" location="'ss#1 EDCA 2x2x40 +'!A1" display="ss#1 EDCA 2x2x40 +"/>
    <hyperlink ref="A26" location="'ss#4 EDCA 2x2x40 +'!A1" display="ss#4 EDCA 2x2x40 +"/>
    <hyperlink ref="A25" location="'ss#4 EDCA 2x2x40'!A1" display="ss#4 EDCA 2x2x40"/>
    <hyperlink ref="A28" location="'ss#4 HCCA 2x2x40 +'!A1" display="ss#4 HCCA 2x2x40 +"/>
    <hyperlink ref="A27" location="'ss#4 HCCA 2x2x40'!A1" display="ss#4 HCCA 2x2x40"/>
    <hyperlink ref="A31" location="'ss#6 EDCA 2x2x40 +'!A1" display="ss#6 EDCA 2x2x40 +"/>
    <hyperlink ref="A30" location="'ss#6 EDCA 2x2x40'!A1" display="ss#6 EDCA 2x2x40"/>
    <hyperlink ref="A33" location="'ss#6 HCCA 2x2x40 +'!A1" display="ss#6 HCCA 2x2x40 +"/>
    <hyperlink ref="A32" location="'ss#6 HCCA 2x2x40'!A1" display="ss#6 HCCA 2x2x40"/>
    <hyperlink ref="A22" location="'ss#1 HCCA 2x2x40'!A1" display="ss#1 HCCA 2x2x40"/>
    <hyperlink ref="A23" location="'ss#1 HCCA 2x2x40 +'!A1" display="ss#1 HCCA 2x2x40 +"/>
    <hyperlink ref="A7" location="'ss#1 HCCA 2x2x20 +'!A1" display="ss#1 HCCA 2x2x20 +"/>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2">
    <tabColor indexed="57"/>
  </sheetPr>
  <dimension ref="A1:Z57"/>
  <sheetViews>
    <sheetView workbookViewId="0" topLeftCell="A1">
      <selection activeCell="R10" activeCellId="1" sqref="R23 R10"/>
    </sheetView>
  </sheetViews>
  <sheetFormatPr defaultColWidth="9.140625" defaultRowHeight="12.75"/>
  <cols>
    <col min="1" max="1" width="10.140625" style="61" bestFit="1" customWidth="1"/>
    <col min="2" max="2" width="7.140625" style="61" bestFit="1" customWidth="1"/>
    <col min="3" max="3" width="9.00390625" style="61" customWidth="1"/>
    <col min="4" max="4" width="7.00390625" style="61" customWidth="1"/>
    <col min="5" max="7" width="9.140625" style="61" customWidth="1"/>
    <col min="8" max="8" width="8.57421875" style="61" customWidth="1"/>
    <col min="9" max="9" width="7.00390625" style="61" customWidth="1"/>
    <col min="10" max="10" width="8.00390625" style="61" customWidth="1"/>
    <col min="11" max="17" width="9.140625" style="61" customWidth="1"/>
    <col min="18" max="18" width="13.00390625" style="61" customWidth="1"/>
    <col min="19" max="16384" width="9.140625" style="61" customWidth="1"/>
  </cols>
  <sheetData>
    <row r="1" spans="1:26" ht="12.75" customHeight="1">
      <c r="A1" s="521" t="s">
        <v>111</v>
      </c>
      <c r="B1" s="516" t="s">
        <v>112</v>
      </c>
      <c r="C1" s="516" t="s">
        <v>113</v>
      </c>
      <c r="D1" s="516" t="s">
        <v>114</v>
      </c>
      <c r="E1" s="516" t="s">
        <v>115</v>
      </c>
      <c r="F1" s="516" t="s">
        <v>116</v>
      </c>
      <c r="G1" s="516" t="s">
        <v>117</v>
      </c>
      <c r="H1" s="516" t="s">
        <v>118</v>
      </c>
      <c r="I1" s="516" t="s">
        <v>119</v>
      </c>
      <c r="J1" s="516" t="s">
        <v>120</v>
      </c>
      <c r="K1" s="516" t="s">
        <v>121</v>
      </c>
      <c r="L1" s="516" t="s">
        <v>122</v>
      </c>
      <c r="M1" s="516" t="s">
        <v>109</v>
      </c>
      <c r="N1" s="516" t="s">
        <v>123</v>
      </c>
      <c r="O1" s="526" t="s">
        <v>124</v>
      </c>
      <c r="P1" s="433" t="s">
        <v>98</v>
      </c>
      <c r="Q1" s="431"/>
      <c r="R1" s="525" t="s">
        <v>99</v>
      </c>
      <c r="S1" s="525"/>
      <c r="T1" s="525"/>
      <c r="U1" s="525"/>
      <c r="V1" s="433" t="s">
        <v>100</v>
      </c>
      <c r="W1" s="479"/>
      <c r="X1" s="478"/>
      <c r="Y1" s="112" t="s">
        <v>101</v>
      </c>
      <c r="Z1" s="65"/>
    </row>
    <row r="2" spans="1:26" ht="39" thickBot="1">
      <c r="A2" s="522"/>
      <c r="B2" s="517"/>
      <c r="C2" s="517"/>
      <c r="D2" s="517"/>
      <c r="E2" s="517"/>
      <c r="F2" s="517"/>
      <c r="G2" s="517"/>
      <c r="H2" s="517"/>
      <c r="I2" s="517"/>
      <c r="J2" s="517"/>
      <c r="K2" s="517"/>
      <c r="L2" s="517"/>
      <c r="M2" s="517"/>
      <c r="N2" s="517"/>
      <c r="O2" s="527"/>
      <c r="P2" s="406" t="s">
        <v>125</v>
      </c>
      <c r="Q2" s="67" t="s">
        <v>103</v>
      </c>
      <c r="R2" s="68" t="s">
        <v>126</v>
      </c>
      <c r="S2" s="68" t="s">
        <v>127</v>
      </c>
      <c r="T2" s="69" t="s">
        <v>128</v>
      </c>
      <c r="U2" s="69" t="s">
        <v>129</v>
      </c>
      <c r="V2" s="67" t="s">
        <v>130</v>
      </c>
      <c r="W2" s="67" t="s">
        <v>131</v>
      </c>
      <c r="X2" s="130" t="s">
        <v>132</v>
      </c>
      <c r="Y2" s="400" t="s">
        <v>109</v>
      </c>
      <c r="Z2" s="71" t="s">
        <v>133</v>
      </c>
    </row>
    <row r="3" spans="1:26" ht="13.5" thickBot="1">
      <c r="A3" s="409">
        <v>4</v>
      </c>
      <c r="B3" s="410">
        <v>0</v>
      </c>
      <c r="C3" s="410">
        <v>0</v>
      </c>
      <c r="D3" s="410"/>
      <c r="E3" s="410">
        <v>221</v>
      </c>
      <c r="F3" s="410">
        <v>13906</v>
      </c>
      <c r="G3" s="410">
        <v>4449920</v>
      </c>
      <c r="H3" s="410">
        <v>0.124492</v>
      </c>
      <c r="I3" s="410">
        <v>0</v>
      </c>
      <c r="J3" s="410">
        <v>0</v>
      </c>
      <c r="K3" s="410">
        <v>0</v>
      </c>
      <c r="L3" s="410">
        <v>0</v>
      </c>
      <c r="M3" s="410">
        <v>132.554795</v>
      </c>
      <c r="N3" s="410">
        <v>0</v>
      </c>
      <c r="O3" s="411">
        <v>0.494436</v>
      </c>
      <c r="P3" s="72">
        <f>SUM(O3:O6)</f>
        <v>42.461725</v>
      </c>
      <c r="Q3" s="73">
        <f>P3/SUM(N3:N6)</f>
        <v>0.212308625</v>
      </c>
      <c r="R3" s="73"/>
      <c r="S3" s="73"/>
      <c r="T3" s="64" t="s">
        <v>134</v>
      </c>
      <c r="U3" s="64">
        <v>100</v>
      </c>
      <c r="V3" s="73">
        <f>SUM(O3:O23)</f>
        <v>94.79427399999999</v>
      </c>
      <c r="W3" s="73">
        <f>(SUM(G3:G23)-SUM(J3:J23)-SUM(L3:L23))/9000000</f>
        <v>94.79384533333334</v>
      </c>
      <c r="X3" s="74">
        <f>SUM(O3:O23)</f>
        <v>94.79427399999999</v>
      </c>
      <c r="Y3">
        <v>137.0766</v>
      </c>
      <c r="Z3" s="74">
        <f>W3/Y3</f>
        <v>0.6915392221089035</v>
      </c>
    </row>
    <row r="4" spans="1:24" ht="12.75">
      <c r="A4" s="401">
        <v>0</v>
      </c>
      <c r="B4" s="391">
        <v>4</v>
      </c>
      <c r="C4" s="391">
        <v>0</v>
      </c>
      <c r="D4" s="391"/>
      <c r="E4" s="391">
        <v>13983</v>
      </c>
      <c r="F4" s="391">
        <v>27920</v>
      </c>
      <c r="G4" s="391">
        <v>335040000</v>
      </c>
      <c r="H4" s="391">
        <v>0.249992</v>
      </c>
      <c r="I4" s="391">
        <v>0</v>
      </c>
      <c r="J4" s="391">
        <v>0</v>
      </c>
      <c r="K4" s="391">
        <v>0</v>
      </c>
      <c r="L4" s="391">
        <v>0</v>
      </c>
      <c r="M4" s="391">
        <v>138.714575</v>
      </c>
      <c r="N4" s="391">
        <v>100</v>
      </c>
      <c r="O4" s="407">
        <v>37.226667</v>
      </c>
      <c r="P4" s="75"/>
      <c r="Q4" s="55"/>
      <c r="R4" s="86"/>
      <c r="S4" s="86"/>
      <c r="T4" s="55"/>
      <c r="U4" s="55"/>
      <c r="V4" s="55"/>
      <c r="W4" s="55"/>
      <c r="X4" s="76"/>
    </row>
    <row r="5" spans="1:24" ht="12.75">
      <c r="A5" s="401">
        <v>10</v>
      </c>
      <c r="B5" s="391">
        <v>4</v>
      </c>
      <c r="C5" s="391">
        <v>0</v>
      </c>
      <c r="D5" s="391"/>
      <c r="E5" s="391">
        <v>76</v>
      </c>
      <c r="F5" s="391">
        <v>2005</v>
      </c>
      <c r="G5" s="391">
        <v>641600</v>
      </c>
      <c r="H5" s="391">
        <v>0.221247</v>
      </c>
      <c r="I5" s="391">
        <v>0</v>
      </c>
      <c r="J5" s="391">
        <v>0</v>
      </c>
      <c r="K5" s="391">
        <v>0</v>
      </c>
      <c r="L5" s="391">
        <v>0</v>
      </c>
      <c r="M5" s="391">
        <v>73.325911</v>
      </c>
      <c r="N5" s="391">
        <v>0</v>
      </c>
      <c r="O5" s="407">
        <v>0.071289</v>
      </c>
      <c r="P5" s="75"/>
      <c r="Q5" s="55"/>
      <c r="R5" s="86"/>
      <c r="S5" s="82"/>
      <c r="T5" s="55"/>
      <c r="U5" s="55"/>
      <c r="V5" s="55"/>
      <c r="W5" s="55"/>
      <c r="X5" s="76"/>
    </row>
    <row r="6" spans="1:24" ht="12.75">
      <c r="A6" s="401">
        <v>4</v>
      </c>
      <c r="B6" s="391">
        <v>10</v>
      </c>
      <c r="C6" s="391">
        <v>0</v>
      </c>
      <c r="D6" s="391"/>
      <c r="E6" s="391">
        <v>1785</v>
      </c>
      <c r="F6" s="391">
        <v>3502</v>
      </c>
      <c r="G6" s="391">
        <v>42024000</v>
      </c>
      <c r="H6" s="391">
        <v>0.662703</v>
      </c>
      <c r="I6" s="391">
        <v>0</v>
      </c>
      <c r="J6" s="391">
        <v>0</v>
      </c>
      <c r="K6" s="391">
        <v>0</v>
      </c>
      <c r="L6" s="391">
        <v>0</v>
      </c>
      <c r="M6" s="391">
        <v>79.10417</v>
      </c>
      <c r="N6" s="391">
        <v>100</v>
      </c>
      <c r="O6" s="407">
        <v>4.669333</v>
      </c>
      <c r="P6" s="75"/>
      <c r="Q6" s="55"/>
      <c r="R6" s="86"/>
      <c r="S6" s="82"/>
      <c r="T6" s="55"/>
      <c r="U6" s="55"/>
      <c r="V6" s="55"/>
      <c r="W6" s="55"/>
      <c r="X6" s="76"/>
    </row>
    <row r="7" spans="1:24" ht="12.75">
      <c r="A7" s="401">
        <v>1</v>
      </c>
      <c r="B7" s="391">
        <v>0</v>
      </c>
      <c r="C7" s="391"/>
      <c r="D7" s="391">
        <v>5</v>
      </c>
      <c r="E7" s="391">
        <v>351</v>
      </c>
      <c r="F7" s="391">
        <v>1053</v>
      </c>
      <c r="G7" s="391">
        <v>539136</v>
      </c>
      <c r="H7" s="391">
        <v>0.083948</v>
      </c>
      <c r="I7" s="391">
        <v>0</v>
      </c>
      <c r="J7" s="391">
        <v>0</v>
      </c>
      <c r="K7" s="391">
        <v>0</v>
      </c>
      <c r="L7" s="391">
        <v>0</v>
      </c>
      <c r="M7" s="391">
        <v>140.017942</v>
      </c>
      <c r="N7" s="391">
        <v>0.06</v>
      </c>
      <c r="O7" s="407">
        <v>0.059904</v>
      </c>
      <c r="P7" s="75"/>
      <c r="Q7" s="55"/>
      <c r="R7" s="402">
        <f>(I7+K7)/F7</f>
        <v>0</v>
      </c>
      <c r="S7" s="82">
        <v>0.01</v>
      </c>
      <c r="T7" s="55"/>
      <c r="U7" s="55"/>
      <c r="V7" s="55"/>
      <c r="W7" s="55"/>
      <c r="X7" s="76"/>
    </row>
    <row r="8" spans="1:24" ht="12.75">
      <c r="A8" s="401">
        <v>3</v>
      </c>
      <c r="B8" s="391">
        <v>0</v>
      </c>
      <c r="C8" s="391"/>
      <c r="D8" s="391">
        <v>5</v>
      </c>
      <c r="E8" s="391">
        <v>350</v>
      </c>
      <c r="F8" s="391">
        <v>1050</v>
      </c>
      <c r="G8" s="391">
        <v>537600</v>
      </c>
      <c r="H8" s="391">
        <v>0.075666</v>
      </c>
      <c r="I8" s="391">
        <v>0</v>
      </c>
      <c r="J8" s="391">
        <v>0</v>
      </c>
      <c r="K8" s="391">
        <v>0</v>
      </c>
      <c r="L8" s="391">
        <v>0</v>
      </c>
      <c r="M8" s="391">
        <v>139.515003</v>
      </c>
      <c r="N8" s="391">
        <v>0.06</v>
      </c>
      <c r="O8" s="407">
        <v>0.059733</v>
      </c>
      <c r="P8" s="75"/>
      <c r="Q8" s="55"/>
      <c r="R8" s="402">
        <f>(I8+K8)/F8</f>
        <v>0</v>
      </c>
      <c r="S8" s="82">
        <v>0.01</v>
      </c>
      <c r="T8" s="55"/>
      <c r="U8" s="55"/>
      <c r="V8" s="55"/>
      <c r="W8" s="55"/>
      <c r="X8" s="76"/>
    </row>
    <row r="9" spans="1:24" ht="12.75">
      <c r="A9" s="401">
        <v>7</v>
      </c>
      <c r="B9" s="391">
        <v>0</v>
      </c>
      <c r="C9" s="391"/>
      <c r="D9" s="391">
        <v>7</v>
      </c>
      <c r="E9" s="391">
        <v>450</v>
      </c>
      <c r="F9" s="391">
        <v>900</v>
      </c>
      <c r="G9" s="391">
        <v>864000</v>
      </c>
      <c r="H9" s="391">
        <v>0.025876</v>
      </c>
      <c r="I9" s="391">
        <v>0</v>
      </c>
      <c r="J9" s="391">
        <v>0</v>
      </c>
      <c r="K9" s="391">
        <v>0</v>
      </c>
      <c r="L9" s="391">
        <v>0</v>
      </c>
      <c r="M9" s="391">
        <v>91.764525</v>
      </c>
      <c r="N9" s="391">
        <v>0.096</v>
      </c>
      <c r="O9" s="407">
        <v>0.096</v>
      </c>
      <c r="P9" s="75"/>
      <c r="Q9" s="55"/>
      <c r="R9" s="402">
        <f>(I9+K9)/F9</f>
        <v>0</v>
      </c>
      <c r="S9" s="403">
        <v>0.05</v>
      </c>
      <c r="T9" s="55"/>
      <c r="U9" s="55"/>
      <c r="V9" s="55"/>
      <c r="W9" s="55"/>
      <c r="X9" s="76"/>
    </row>
    <row r="10" spans="1:24" ht="12.75">
      <c r="A10" s="401">
        <v>8</v>
      </c>
      <c r="B10" s="391">
        <v>0</v>
      </c>
      <c r="C10" s="391"/>
      <c r="D10" s="391">
        <v>7</v>
      </c>
      <c r="E10" s="391">
        <v>450</v>
      </c>
      <c r="F10" s="391">
        <v>900</v>
      </c>
      <c r="G10" s="391">
        <v>864000</v>
      </c>
      <c r="H10" s="391">
        <v>0.030266</v>
      </c>
      <c r="I10" s="391">
        <v>2</v>
      </c>
      <c r="J10" s="391">
        <v>1920</v>
      </c>
      <c r="K10" s="391">
        <v>0</v>
      </c>
      <c r="L10" s="391">
        <v>0</v>
      </c>
      <c r="M10" s="391">
        <v>86.588371</v>
      </c>
      <c r="N10" s="391">
        <v>0.096</v>
      </c>
      <c r="O10" s="407">
        <v>0.096</v>
      </c>
      <c r="P10" s="75"/>
      <c r="Q10" s="55"/>
      <c r="R10" s="321">
        <f>(I10+K10)*100/F10</f>
        <v>0.2222222222222222</v>
      </c>
      <c r="S10" s="403">
        <v>0.05</v>
      </c>
      <c r="T10" s="55"/>
      <c r="U10" s="55"/>
      <c r="V10" s="55"/>
      <c r="W10" s="55"/>
      <c r="X10" s="76"/>
    </row>
    <row r="11" spans="1:24" ht="12.75">
      <c r="A11" s="401">
        <v>9</v>
      </c>
      <c r="B11" s="391">
        <v>0</v>
      </c>
      <c r="C11" s="391"/>
      <c r="D11" s="391">
        <v>7</v>
      </c>
      <c r="E11" s="391">
        <v>450</v>
      </c>
      <c r="F11" s="391">
        <v>900</v>
      </c>
      <c r="G11" s="391">
        <v>864000</v>
      </c>
      <c r="H11" s="391">
        <v>0.029827</v>
      </c>
      <c r="I11" s="391">
        <v>0</v>
      </c>
      <c r="J11" s="391">
        <v>0</v>
      </c>
      <c r="K11" s="391">
        <v>0</v>
      </c>
      <c r="L11" s="391">
        <v>0</v>
      </c>
      <c r="M11" s="391">
        <v>91.069955</v>
      </c>
      <c r="N11" s="391">
        <v>0.096</v>
      </c>
      <c r="O11" s="407">
        <v>0.096</v>
      </c>
      <c r="P11" s="75"/>
      <c r="Q11" s="55"/>
      <c r="R11" s="402">
        <f>(I11+K11)*100/F11</f>
        <v>0</v>
      </c>
      <c r="S11" s="403">
        <v>0.05</v>
      </c>
      <c r="T11" s="55"/>
      <c r="U11" s="55"/>
      <c r="V11" s="55"/>
      <c r="W11" s="55"/>
      <c r="X11" s="76"/>
    </row>
    <row r="12" spans="1:24" ht="12.75">
      <c r="A12" s="401">
        <v>10</v>
      </c>
      <c r="B12" s="391">
        <v>0</v>
      </c>
      <c r="C12" s="391"/>
      <c r="D12" s="391">
        <v>7</v>
      </c>
      <c r="E12" s="391">
        <v>549</v>
      </c>
      <c r="F12" s="391">
        <v>2196</v>
      </c>
      <c r="G12" s="391">
        <v>8994816</v>
      </c>
      <c r="H12" s="391">
        <v>0.024903</v>
      </c>
      <c r="I12" s="391">
        <v>0</v>
      </c>
      <c r="J12" s="391">
        <v>0</v>
      </c>
      <c r="K12" s="391">
        <v>0</v>
      </c>
      <c r="L12" s="391">
        <v>0</v>
      </c>
      <c r="M12" s="391">
        <v>119.037311</v>
      </c>
      <c r="N12" s="391">
        <v>1</v>
      </c>
      <c r="O12" s="407">
        <v>0.999424</v>
      </c>
      <c r="P12" s="75"/>
      <c r="Q12" s="55"/>
      <c r="R12" s="402">
        <f aca="true" t="shared" si="0" ref="R12:R17">(I12+K12)/F12</f>
        <v>0</v>
      </c>
      <c r="S12" s="82">
        <v>0.0001</v>
      </c>
      <c r="T12" s="55"/>
      <c r="U12" s="55"/>
      <c r="V12" s="55"/>
      <c r="W12" s="55"/>
      <c r="X12" s="76"/>
    </row>
    <row r="13" spans="1:24" ht="12.75">
      <c r="A13" s="401">
        <v>0</v>
      </c>
      <c r="B13" s="391">
        <v>1</v>
      </c>
      <c r="C13" s="391"/>
      <c r="D13" s="391">
        <v>5</v>
      </c>
      <c r="E13" s="391">
        <v>7179</v>
      </c>
      <c r="F13" s="391">
        <v>14358</v>
      </c>
      <c r="G13" s="391">
        <v>172296000</v>
      </c>
      <c r="H13" s="391">
        <v>0.129624</v>
      </c>
      <c r="I13" s="391">
        <v>0</v>
      </c>
      <c r="J13" s="391">
        <v>0</v>
      </c>
      <c r="K13" s="391">
        <v>0</v>
      </c>
      <c r="L13" s="391">
        <v>0</v>
      </c>
      <c r="M13" s="391">
        <v>143.562298</v>
      </c>
      <c r="N13" s="391">
        <v>19.200001</v>
      </c>
      <c r="O13" s="407">
        <v>19.144</v>
      </c>
      <c r="P13" s="75"/>
      <c r="Q13" s="55"/>
      <c r="R13" s="402">
        <f t="shared" si="0"/>
        <v>0</v>
      </c>
      <c r="S13" s="82">
        <v>1E-07</v>
      </c>
      <c r="T13" s="55"/>
      <c r="U13" s="55"/>
      <c r="V13" s="55"/>
      <c r="W13" s="55"/>
      <c r="X13" s="76"/>
    </row>
    <row r="14" spans="1:24" ht="12.75">
      <c r="A14" s="401">
        <v>0</v>
      </c>
      <c r="B14" s="391">
        <v>3</v>
      </c>
      <c r="C14" s="391"/>
      <c r="D14" s="391">
        <v>5</v>
      </c>
      <c r="E14" s="391">
        <v>8956</v>
      </c>
      <c r="F14" s="391">
        <v>17912</v>
      </c>
      <c r="G14" s="391">
        <v>214944000</v>
      </c>
      <c r="H14" s="391">
        <v>0.134429</v>
      </c>
      <c r="I14" s="391">
        <v>0</v>
      </c>
      <c r="J14" s="391">
        <v>0</v>
      </c>
      <c r="K14" s="391">
        <v>0</v>
      </c>
      <c r="L14" s="391">
        <v>0</v>
      </c>
      <c r="M14" s="391">
        <v>143.487289</v>
      </c>
      <c r="N14" s="391">
        <v>24</v>
      </c>
      <c r="O14" s="407">
        <v>23.882667</v>
      </c>
      <c r="P14" s="75"/>
      <c r="Q14" s="55"/>
      <c r="R14" s="402">
        <f t="shared" si="0"/>
        <v>0</v>
      </c>
      <c r="S14" s="82">
        <v>1E-07</v>
      </c>
      <c r="T14" s="55"/>
      <c r="U14" s="55"/>
      <c r="V14" s="55"/>
      <c r="W14" s="55"/>
      <c r="X14" s="76"/>
    </row>
    <row r="15" spans="1:24" ht="12.75">
      <c r="A15" s="401">
        <v>0</v>
      </c>
      <c r="B15" s="391">
        <v>4</v>
      </c>
      <c r="C15" s="391"/>
      <c r="D15" s="391">
        <v>5</v>
      </c>
      <c r="E15" s="391">
        <v>1496</v>
      </c>
      <c r="F15" s="391">
        <v>2992</v>
      </c>
      <c r="G15" s="391">
        <v>35904000</v>
      </c>
      <c r="H15" s="391">
        <v>0.117432</v>
      </c>
      <c r="I15" s="391">
        <v>0</v>
      </c>
      <c r="J15" s="391">
        <v>0</v>
      </c>
      <c r="K15" s="391">
        <v>0</v>
      </c>
      <c r="L15" s="391">
        <v>0</v>
      </c>
      <c r="M15" s="391">
        <v>133.741215</v>
      </c>
      <c r="N15" s="391">
        <v>4</v>
      </c>
      <c r="O15" s="407">
        <v>3.989333</v>
      </c>
      <c r="P15" s="75"/>
      <c r="Q15" s="55"/>
      <c r="R15" s="402">
        <f t="shared" si="0"/>
        <v>0</v>
      </c>
      <c r="S15" s="82">
        <v>0.0001</v>
      </c>
      <c r="T15" s="55"/>
      <c r="U15" s="55"/>
      <c r="V15" s="55"/>
      <c r="W15" s="55"/>
      <c r="X15" s="76"/>
    </row>
    <row r="16" spans="1:24" ht="12.75">
      <c r="A16" s="401">
        <v>6</v>
      </c>
      <c r="B16" s="391">
        <v>5</v>
      </c>
      <c r="C16" s="391"/>
      <c r="D16" s="391">
        <v>5</v>
      </c>
      <c r="E16" s="391">
        <v>365</v>
      </c>
      <c r="F16" s="391">
        <v>1095</v>
      </c>
      <c r="G16" s="391">
        <v>4485120</v>
      </c>
      <c r="H16" s="391">
        <v>0.094225</v>
      </c>
      <c r="I16" s="391">
        <v>0</v>
      </c>
      <c r="J16" s="391">
        <v>0</v>
      </c>
      <c r="K16" s="391">
        <v>0</v>
      </c>
      <c r="L16" s="391">
        <v>0</v>
      </c>
      <c r="M16" s="391">
        <v>86.517794</v>
      </c>
      <c r="N16" s="391">
        <v>0.5</v>
      </c>
      <c r="O16" s="407">
        <v>0.498347</v>
      </c>
      <c r="P16" s="75"/>
      <c r="Q16" s="55"/>
      <c r="R16" s="402">
        <f t="shared" si="0"/>
        <v>0</v>
      </c>
      <c r="S16" s="82">
        <v>0.0001</v>
      </c>
      <c r="T16" s="55"/>
      <c r="U16" s="55"/>
      <c r="V16" s="55"/>
      <c r="W16" s="55"/>
      <c r="X16" s="76"/>
    </row>
    <row r="17" spans="1:24" ht="12.75">
      <c r="A17" s="401">
        <v>5</v>
      </c>
      <c r="B17" s="391">
        <v>6</v>
      </c>
      <c r="C17" s="391"/>
      <c r="D17" s="391">
        <v>5</v>
      </c>
      <c r="E17" s="391">
        <v>365</v>
      </c>
      <c r="F17" s="391">
        <v>1095</v>
      </c>
      <c r="G17" s="391">
        <v>4485120</v>
      </c>
      <c r="H17" s="391">
        <v>0.09477</v>
      </c>
      <c r="I17" s="391">
        <v>0</v>
      </c>
      <c r="J17" s="391">
        <v>0</v>
      </c>
      <c r="K17" s="391">
        <v>0</v>
      </c>
      <c r="L17" s="391">
        <v>0</v>
      </c>
      <c r="M17" s="391">
        <v>85.724122</v>
      </c>
      <c r="N17" s="391">
        <v>0.5</v>
      </c>
      <c r="O17" s="407">
        <v>0.498347</v>
      </c>
      <c r="P17" s="75"/>
      <c r="Q17" s="55"/>
      <c r="R17" s="402">
        <f t="shared" si="0"/>
        <v>0</v>
      </c>
      <c r="S17" s="82">
        <v>0.0001</v>
      </c>
      <c r="T17" s="55"/>
      <c r="U17" s="55"/>
      <c r="V17" s="55"/>
      <c r="W17" s="55"/>
      <c r="X17" s="76"/>
    </row>
    <row r="18" spans="1:24" ht="12.75">
      <c r="A18" s="401">
        <v>0</v>
      </c>
      <c r="B18" s="391">
        <v>7</v>
      </c>
      <c r="C18" s="391"/>
      <c r="D18" s="391">
        <v>7</v>
      </c>
      <c r="E18" s="391">
        <v>450</v>
      </c>
      <c r="F18" s="391">
        <v>900</v>
      </c>
      <c r="G18" s="391">
        <v>864000</v>
      </c>
      <c r="H18" s="391">
        <v>0.025791</v>
      </c>
      <c r="I18" s="391">
        <v>0</v>
      </c>
      <c r="J18" s="391">
        <v>0</v>
      </c>
      <c r="K18" s="391">
        <v>0</v>
      </c>
      <c r="L18" s="391">
        <v>0</v>
      </c>
      <c r="M18" s="391">
        <v>91.90383</v>
      </c>
      <c r="N18" s="391">
        <v>0.096</v>
      </c>
      <c r="O18" s="407">
        <v>0.096</v>
      </c>
      <c r="P18" s="75"/>
      <c r="Q18" s="55"/>
      <c r="R18" s="402">
        <f>(I18+K18)*100/F18</f>
        <v>0</v>
      </c>
      <c r="S18" s="403">
        <v>0.05</v>
      </c>
      <c r="T18" s="55"/>
      <c r="U18" s="55"/>
      <c r="V18" s="55"/>
      <c r="W18" s="55"/>
      <c r="X18" s="76"/>
    </row>
    <row r="19" spans="1:24" ht="12.75">
      <c r="A19" s="401">
        <v>0</v>
      </c>
      <c r="B19" s="391">
        <v>9</v>
      </c>
      <c r="C19" s="391"/>
      <c r="D19" s="391">
        <v>7</v>
      </c>
      <c r="E19" s="391">
        <v>450</v>
      </c>
      <c r="F19" s="391">
        <v>900</v>
      </c>
      <c r="G19" s="391">
        <v>864000</v>
      </c>
      <c r="H19" s="391">
        <v>0.029891</v>
      </c>
      <c r="I19" s="391">
        <v>0</v>
      </c>
      <c r="J19" s="391">
        <v>0</v>
      </c>
      <c r="K19" s="391">
        <v>0</v>
      </c>
      <c r="L19" s="391">
        <v>0</v>
      </c>
      <c r="M19" s="391">
        <v>91.228764</v>
      </c>
      <c r="N19" s="391">
        <v>0.096</v>
      </c>
      <c r="O19" s="407">
        <v>0.096</v>
      </c>
      <c r="P19" s="75"/>
      <c r="Q19" s="55"/>
      <c r="R19" s="402">
        <f>(I19+K19)*100/F19</f>
        <v>0</v>
      </c>
      <c r="S19" s="403">
        <v>0.05</v>
      </c>
      <c r="T19" s="55"/>
      <c r="U19" s="55"/>
      <c r="V19" s="55"/>
      <c r="W19" s="55"/>
      <c r="X19" s="76"/>
    </row>
    <row r="20" spans="1:24" ht="12.75">
      <c r="A20" s="401">
        <v>0</v>
      </c>
      <c r="B20" s="391">
        <v>10</v>
      </c>
      <c r="C20" s="391"/>
      <c r="D20" s="391">
        <v>5</v>
      </c>
      <c r="E20" s="391">
        <v>627</v>
      </c>
      <c r="F20" s="391">
        <v>4389</v>
      </c>
      <c r="G20" s="391">
        <v>17977344</v>
      </c>
      <c r="H20" s="391">
        <v>0.047398</v>
      </c>
      <c r="I20" s="391">
        <v>0</v>
      </c>
      <c r="J20" s="391">
        <v>0</v>
      </c>
      <c r="K20" s="391">
        <v>0</v>
      </c>
      <c r="L20" s="391">
        <v>0</v>
      </c>
      <c r="M20" s="391">
        <v>118.690768</v>
      </c>
      <c r="N20" s="391">
        <v>2</v>
      </c>
      <c r="O20" s="407">
        <v>1.997483</v>
      </c>
      <c r="P20" s="75"/>
      <c r="Q20" s="55"/>
      <c r="R20" s="402">
        <f>(I20+K20)/F20</f>
        <v>0</v>
      </c>
      <c r="S20" s="82">
        <v>0.0001</v>
      </c>
      <c r="T20" s="55"/>
      <c r="U20" s="55"/>
      <c r="V20" s="55"/>
      <c r="W20" s="55"/>
      <c r="X20" s="76"/>
    </row>
    <row r="21" spans="1:24" ht="12.75">
      <c r="A21" s="401">
        <v>11</v>
      </c>
      <c r="B21" s="391">
        <v>10</v>
      </c>
      <c r="C21" s="391"/>
      <c r="D21" s="391">
        <v>7</v>
      </c>
      <c r="E21" s="391">
        <v>3749</v>
      </c>
      <c r="F21" s="391">
        <v>11247</v>
      </c>
      <c r="G21" s="391">
        <v>4498800</v>
      </c>
      <c r="H21" s="391">
        <v>0.014397</v>
      </c>
      <c r="I21" s="391">
        <v>0</v>
      </c>
      <c r="J21" s="391">
        <v>0</v>
      </c>
      <c r="K21" s="391">
        <v>0</v>
      </c>
      <c r="L21" s="391">
        <v>0</v>
      </c>
      <c r="M21" s="391">
        <v>126.113201</v>
      </c>
      <c r="N21" s="391">
        <v>0.5</v>
      </c>
      <c r="O21" s="407">
        <v>0.499867</v>
      </c>
      <c r="P21" s="75"/>
      <c r="Q21" s="55"/>
      <c r="R21" s="402">
        <f>(I21+K21)/F21</f>
        <v>0</v>
      </c>
      <c r="S21" s="82">
        <v>0.0001</v>
      </c>
      <c r="T21" s="55"/>
      <c r="U21" s="55"/>
      <c r="V21" s="55"/>
      <c r="W21" s="55"/>
      <c r="X21" s="76"/>
    </row>
    <row r="22" spans="1:24" ht="12.75">
      <c r="A22" s="401">
        <v>0</v>
      </c>
      <c r="B22" s="391">
        <v>11</v>
      </c>
      <c r="C22" s="391"/>
      <c r="D22" s="391">
        <v>5</v>
      </c>
      <c r="E22" s="391">
        <v>343</v>
      </c>
      <c r="F22" s="391">
        <v>343</v>
      </c>
      <c r="G22" s="391">
        <v>1146992</v>
      </c>
      <c r="H22" s="391">
        <v>0.125025</v>
      </c>
      <c r="I22" s="391">
        <v>0</v>
      </c>
      <c r="J22" s="391">
        <v>0</v>
      </c>
      <c r="K22" s="391">
        <v>0</v>
      </c>
      <c r="L22" s="391">
        <v>0</v>
      </c>
      <c r="M22" s="391">
        <v>130.422815</v>
      </c>
      <c r="N22" s="391">
        <v>0.128</v>
      </c>
      <c r="O22" s="407">
        <v>0.127444</v>
      </c>
      <c r="P22" s="75"/>
      <c r="Q22" s="55"/>
      <c r="R22" s="402">
        <f>(I22+K22)/F22</f>
        <v>0</v>
      </c>
      <c r="S22" s="82">
        <v>0.0001</v>
      </c>
      <c r="T22" s="55"/>
      <c r="U22" s="55"/>
      <c r="V22" s="55"/>
      <c r="W22" s="55"/>
      <c r="X22" s="76"/>
    </row>
    <row r="23" spans="1:24" ht="13.5" thickBot="1">
      <c r="A23" s="404">
        <v>0</v>
      </c>
      <c r="B23" s="392">
        <v>8</v>
      </c>
      <c r="C23" s="392"/>
      <c r="D23" s="392">
        <v>7</v>
      </c>
      <c r="E23" s="392">
        <v>450</v>
      </c>
      <c r="F23" s="392">
        <v>900</v>
      </c>
      <c r="G23" s="392">
        <v>864000</v>
      </c>
      <c r="H23" s="392">
        <v>0.030222</v>
      </c>
      <c r="I23" s="392">
        <v>2</v>
      </c>
      <c r="J23" s="392">
        <v>1920</v>
      </c>
      <c r="K23" s="392">
        <v>0</v>
      </c>
      <c r="L23" s="392">
        <v>0</v>
      </c>
      <c r="M23" s="392">
        <v>86.681243</v>
      </c>
      <c r="N23" s="392">
        <v>0.096</v>
      </c>
      <c r="O23" s="408">
        <v>0.096</v>
      </c>
      <c r="P23" s="77"/>
      <c r="Q23" s="59"/>
      <c r="R23" s="414">
        <f>(I23+K23)*100/F23</f>
        <v>0.2222222222222222</v>
      </c>
      <c r="S23" s="405">
        <v>0.05</v>
      </c>
      <c r="T23" s="59"/>
      <c r="U23" s="59"/>
      <c r="V23" s="59"/>
      <c r="W23" s="59"/>
      <c r="X23" s="78"/>
    </row>
    <row r="24" ht="13.5" thickBot="1">
      <c r="S24" s="48"/>
    </row>
    <row r="25" spans="1:19" ht="13.5" thickBot="1">
      <c r="A25" s="513" t="s">
        <v>135</v>
      </c>
      <c r="B25" s="514"/>
      <c r="C25" s="514"/>
      <c r="D25" s="514"/>
      <c r="E25" s="515"/>
      <c r="S25" s="48"/>
    </row>
    <row r="26" spans="1:19" ht="12.75">
      <c r="A26" s="46"/>
      <c r="B26" s="64" t="s">
        <v>136</v>
      </c>
      <c r="C26" s="64" t="s">
        <v>137</v>
      </c>
      <c r="D26" s="64" t="s">
        <v>138</v>
      </c>
      <c r="E26" s="65" t="s">
        <v>139</v>
      </c>
      <c r="S26" s="48"/>
    </row>
    <row r="27" spans="1:5" ht="12.75">
      <c r="A27" s="79" t="s">
        <v>140</v>
      </c>
      <c r="B27" s="55">
        <v>0.005</v>
      </c>
      <c r="C27" s="55">
        <v>0.004</v>
      </c>
      <c r="D27" s="55">
        <v>0.004</v>
      </c>
      <c r="E27" s="76">
        <v>0.002</v>
      </c>
    </row>
    <row r="28" spans="1:5" ht="12.75">
      <c r="A28" s="79" t="s">
        <v>141</v>
      </c>
      <c r="B28" s="55">
        <v>7</v>
      </c>
      <c r="C28" s="55">
        <v>31</v>
      </c>
      <c r="D28" s="55">
        <v>15</v>
      </c>
      <c r="E28" s="76">
        <v>3</v>
      </c>
    </row>
    <row r="29" spans="1:5" ht="12.75">
      <c r="A29" s="79" t="s">
        <v>142</v>
      </c>
      <c r="B29" s="55">
        <v>7</v>
      </c>
      <c r="C29" s="55">
        <v>63</v>
      </c>
      <c r="D29" s="55">
        <v>31</v>
      </c>
      <c r="E29" s="76">
        <v>7</v>
      </c>
    </row>
    <row r="30" spans="1:5" ht="12.75">
      <c r="A30" s="79" t="s">
        <v>143</v>
      </c>
      <c r="B30" s="55">
        <v>7</v>
      </c>
      <c r="C30" s="55">
        <v>4</v>
      </c>
      <c r="D30" s="55">
        <v>3</v>
      </c>
      <c r="E30" s="76">
        <v>2</v>
      </c>
    </row>
    <row r="31" spans="1:5" ht="13.5" thickBot="1">
      <c r="A31" s="80" t="s">
        <v>144</v>
      </c>
      <c r="B31" s="507" t="s">
        <v>145</v>
      </c>
      <c r="C31" s="507"/>
      <c r="D31" s="507"/>
      <c r="E31" s="508"/>
    </row>
    <row r="32" spans="1:5" ht="13.5" thickBot="1">
      <c r="A32" s="81" t="s">
        <v>146</v>
      </c>
      <c r="B32" s="507" t="s">
        <v>147</v>
      </c>
      <c r="C32" s="507"/>
      <c r="D32" s="507"/>
      <c r="E32" s="508"/>
    </row>
    <row r="33" spans="1:5" ht="13.5" thickBot="1">
      <c r="A33" s="82"/>
      <c r="B33" s="62"/>
      <c r="C33" s="62"/>
      <c r="D33" s="62"/>
      <c r="E33" s="62"/>
    </row>
    <row r="34" spans="1:17" ht="13.5" thickBot="1">
      <c r="A34" s="518" t="s">
        <v>149</v>
      </c>
      <c r="B34" s="519"/>
      <c r="C34" s="519"/>
      <c r="D34" s="519"/>
      <c r="E34" s="519"/>
      <c r="F34" s="519"/>
      <c r="G34" s="520"/>
      <c r="I34" s="501" t="s">
        <v>148</v>
      </c>
      <c r="J34" s="523"/>
      <c r="K34" s="523"/>
      <c r="L34" s="523"/>
      <c r="M34" s="523"/>
      <c r="N34" s="523"/>
      <c r="O34" s="523"/>
      <c r="P34" s="523"/>
      <c r="Q34" s="524"/>
    </row>
    <row r="35" spans="1:17" ht="12.75">
      <c r="A35" s="455" t="s">
        <v>150</v>
      </c>
      <c r="B35" s="512"/>
      <c r="C35" s="510" t="s">
        <v>151</v>
      </c>
      <c r="D35" s="510"/>
      <c r="E35" s="510"/>
      <c r="F35" s="510"/>
      <c r="G35" s="511"/>
      <c r="I35" s="501" t="s">
        <v>303</v>
      </c>
      <c r="J35" s="502"/>
      <c r="K35" s="313" t="s">
        <v>304</v>
      </c>
      <c r="L35" s="313" t="s">
        <v>305</v>
      </c>
      <c r="M35" s="313" t="s">
        <v>306</v>
      </c>
      <c r="N35" s="313" t="s">
        <v>307</v>
      </c>
      <c r="O35" s="314" t="s">
        <v>309</v>
      </c>
      <c r="P35" s="319" t="s">
        <v>310</v>
      </c>
      <c r="Q35" s="320" t="s">
        <v>311</v>
      </c>
    </row>
    <row r="36" spans="1:17" ht="12.75" customHeight="1" thickBot="1">
      <c r="A36" s="457" t="s">
        <v>155</v>
      </c>
      <c r="B36" s="509"/>
      <c r="C36" s="424" t="s">
        <v>156</v>
      </c>
      <c r="D36" s="424"/>
      <c r="E36" s="424"/>
      <c r="F36" s="424"/>
      <c r="G36" s="425"/>
      <c r="I36" s="503"/>
      <c r="J36" s="504"/>
      <c r="K36" s="311" t="s">
        <v>293</v>
      </c>
      <c r="L36" s="312">
        <v>0.15</v>
      </c>
      <c r="M36" s="312">
        <v>0.15</v>
      </c>
      <c r="N36" s="312">
        <v>0.05</v>
      </c>
      <c r="O36" s="132">
        <v>0.002</v>
      </c>
      <c r="P36" s="317">
        <v>32</v>
      </c>
      <c r="Q36" s="318">
        <v>10</v>
      </c>
    </row>
    <row r="37" spans="1:17" ht="13.5" customHeight="1">
      <c r="A37" s="457" t="s">
        <v>158</v>
      </c>
      <c r="B37" s="509"/>
      <c r="C37" s="424" t="s">
        <v>159</v>
      </c>
      <c r="D37" s="424"/>
      <c r="E37" s="424"/>
      <c r="F37" s="424"/>
      <c r="G37" s="425"/>
      <c r="I37" s="501" t="s">
        <v>178</v>
      </c>
      <c r="J37" s="502"/>
      <c r="K37" s="313" t="s">
        <v>304</v>
      </c>
      <c r="L37" s="313" t="s">
        <v>305</v>
      </c>
      <c r="M37" s="313" t="s">
        <v>306</v>
      </c>
      <c r="N37" s="313" t="s">
        <v>307</v>
      </c>
      <c r="O37" s="314" t="s">
        <v>308</v>
      </c>
      <c r="P37" s="86"/>
      <c r="Q37" s="134"/>
    </row>
    <row r="38" spans="1:17" ht="13.5" thickBot="1">
      <c r="A38" s="457" t="s">
        <v>162</v>
      </c>
      <c r="B38" s="509"/>
      <c r="C38" s="424">
        <v>20</v>
      </c>
      <c r="D38" s="424"/>
      <c r="E38" s="424"/>
      <c r="F38" s="424"/>
      <c r="G38" s="425"/>
      <c r="I38" s="503"/>
      <c r="J38" s="504"/>
      <c r="K38" s="311" t="s">
        <v>293</v>
      </c>
      <c r="L38" s="312">
        <v>0.05</v>
      </c>
      <c r="M38" s="312">
        <v>0.05</v>
      </c>
      <c r="N38" s="312">
        <v>0.02</v>
      </c>
      <c r="O38" s="132">
        <v>0.015</v>
      </c>
      <c r="P38" s="315"/>
      <c r="Q38" s="316"/>
    </row>
    <row r="39" spans="1:7" ht="12.75">
      <c r="A39" s="448" t="s">
        <v>164</v>
      </c>
      <c r="B39" s="424"/>
      <c r="C39" s="424" t="s">
        <v>165</v>
      </c>
      <c r="D39" s="424"/>
      <c r="E39" s="424"/>
      <c r="F39" s="424"/>
      <c r="G39" s="425"/>
    </row>
    <row r="40" spans="1:7" ht="12.75">
      <c r="A40" s="448" t="s">
        <v>167</v>
      </c>
      <c r="B40" s="424"/>
      <c r="C40" s="424" t="s">
        <v>168</v>
      </c>
      <c r="D40" s="424"/>
      <c r="E40" s="424"/>
      <c r="F40" s="424"/>
      <c r="G40" s="425"/>
    </row>
    <row r="41" spans="1:7" ht="12.75">
      <c r="A41" s="448" t="s">
        <v>170</v>
      </c>
      <c r="B41" s="424"/>
      <c r="C41" s="424" t="s">
        <v>171</v>
      </c>
      <c r="D41" s="424"/>
      <c r="E41" s="424"/>
      <c r="F41" s="424"/>
      <c r="G41" s="425"/>
    </row>
    <row r="42" spans="1:7" ht="12.75">
      <c r="A42" s="457" t="s">
        <v>173</v>
      </c>
      <c r="B42" s="509"/>
      <c r="C42" s="424">
        <v>52</v>
      </c>
      <c r="D42" s="424"/>
      <c r="E42" s="424"/>
      <c r="F42" s="424"/>
      <c r="G42" s="425"/>
    </row>
    <row r="43" spans="1:7" ht="13.5" thickBot="1">
      <c r="A43" s="505" t="s">
        <v>176</v>
      </c>
      <c r="B43" s="506"/>
      <c r="C43" s="507" t="s">
        <v>177</v>
      </c>
      <c r="D43" s="507"/>
      <c r="E43" s="507"/>
      <c r="F43" s="507"/>
      <c r="G43" s="508"/>
    </row>
    <row r="46" spans="1:8" ht="12.75">
      <c r="A46" s="86"/>
      <c r="B46" s="86"/>
      <c r="C46" s="86"/>
      <c r="D46" s="86"/>
      <c r="E46" s="86"/>
      <c r="F46" s="86"/>
      <c r="G46" s="86"/>
      <c r="H46" s="86"/>
    </row>
    <row r="56" ht="12.75">
      <c r="A56" s="86"/>
    </row>
    <row r="57" spans="1:3" ht="12.75">
      <c r="A57" s="86"/>
      <c r="B57" s="86"/>
      <c r="C57" s="86"/>
    </row>
  </sheetData>
  <mergeCells count="43">
    <mergeCell ref="F1:F2"/>
    <mergeCell ref="V1:X1"/>
    <mergeCell ref="R1:U1"/>
    <mergeCell ref="J1:J2"/>
    <mergeCell ref="K1:K2"/>
    <mergeCell ref="L1:L2"/>
    <mergeCell ref="O1:O2"/>
    <mergeCell ref="P1:Q1"/>
    <mergeCell ref="G1:G2"/>
    <mergeCell ref="H1:H2"/>
    <mergeCell ref="M1:M2"/>
    <mergeCell ref="N1:N2"/>
    <mergeCell ref="I1:I2"/>
    <mergeCell ref="A34:G34"/>
    <mergeCell ref="A1:A2"/>
    <mergeCell ref="B1:B2"/>
    <mergeCell ref="C1:C2"/>
    <mergeCell ref="D1:D2"/>
    <mergeCell ref="E1:E2"/>
    <mergeCell ref="I34:Q34"/>
    <mergeCell ref="C35:G35"/>
    <mergeCell ref="A35:B35"/>
    <mergeCell ref="A25:E25"/>
    <mergeCell ref="B31:E31"/>
    <mergeCell ref="B32:E32"/>
    <mergeCell ref="A37:B37"/>
    <mergeCell ref="A36:B36"/>
    <mergeCell ref="C36:G36"/>
    <mergeCell ref="C37:G37"/>
    <mergeCell ref="A40:B40"/>
    <mergeCell ref="C40:G40"/>
    <mergeCell ref="C38:G38"/>
    <mergeCell ref="A38:B38"/>
    <mergeCell ref="I35:J36"/>
    <mergeCell ref="I37:J38"/>
    <mergeCell ref="A43:B43"/>
    <mergeCell ref="C43:G43"/>
    <mergeCell ref="A41:B41"/>
    <mergeCell ref="C41:G41"/>
    <mergeCell ref="A42:B42"/>
    <mergeCell ref="C42:G42"/>
    <mergeCell ref="A39:B39"/>
    <mergeCell ref="C39:G3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7">
    <tabColor indexed="11"/>
  </sheetPr>
  <dimension ref="A1:Z59"/>
  <sheetViews>
    <sheetView workbookViewId="0" topLeftCell="A1">
      <selection activeCell="R23" sqref="R23"/>
    </sheetView>
  </sheetViews>
  <sheetFormatPr defaultColWidth="9.140625" defaultRowHeight="12.75"/>
  <cols>
    <col min="1" max="3" width="9.140625" style="61" customWidth="1"/>
    <col min="4" max="4" width="7.28125" style="61" customWidth="1"/>
    <col min="5" max="6" width="9.140625" style="61" customWidth="1"/>
    <col min="7" max="7" width="10.140625" style="61" customWidth="1"/>
    <col min="8" max="18" width="9.140625" style="61" customWidth="1"/>
    <col min="19" max="19" width="10.00390625" style="61" bestFit="1" customWidth="1"/>
    <col min="20" max="21" width="10.00390625" style="61" customWidth="1"/>
    <col min="22" max="16384" width="9.140625" style="61" customWidth="1"/>
  </cols>
  <sheetData>
    <row r="1" spans="1:26" ht="12.75">
      <c r="A1" s="521" t="s">
        <v>111</v>
      </c>
      <c r="B1" s="516" t="s">
        <v>112</v>
      </c>
      <c r="C1" s="516" t="s">
        <v>113</v>
      </c>
      <c r="D1" s="516" t="s">
        <v>114</v>
      </c>
      <c r="E1" s="516" t="s">
        <v>115</v>
      </c>
      <c r="F1" s="516" t="s">
        <v>116</v>
      </c>
      <c r="G1" s="516" t="s">
        <v>117</v>
      </c>
      <c r="H1" s="516" t="s">
        <v>118</v>
      </c>
      <c r="I1" s="516" t="s">
        <v>119</v>
      </c>
      <c r="J1" s="516" t="s">
        <v>120</v>
      </c>
      <c r="K1" s="516" t="s">
        <v>121</v>
      </c>
      <c r="L1" s="516" t="s">
        <v>122</v>
      </c>
      <c r="M1" s="516" t="s">
        <v>109</v>
      </c>
      <c r="N1" s="516" t="s">
        <v>123</v>
      </c>
      <c r="O1" s="526" t="s">
        <v>124</v>
      </c>
      <c r="P1" s="433" t="s">
        <v>98</v>
      </c>
      <c r="Q1" s="479"/>
      <c r="R1" s="479" t="s">
        <v>99</v>
      </c>
      <c r="S1" s="479"/>
      <c r="T1" s="479"/>
      <c r="U1" s="479"/>
      <c r="V1" s="479" t="s">
        <v>100</v>
      </c>
      <c r="W1" s="479"/>
      <c r="X1" s="479"/>
      <c r="Y1" s="64" t="s">
        <v>101</v>
      </c>
      <c r="Z1" s="65"/>
    </row>
    <row r="2" spans="1:26" ht="38.25">
      <c r="A2" s="522"/>
      <c r="B2" s="517"/>
      <c r="C2" s="517"/>
      <c r="D2" s="517"/>
      <c r="E2" s="517"/>
      <c r="F2" s="517"/>
      <c r="G2" s="517"/>
      <c r="H2" s="517"/>
      <c r="I2" s="517"/>
      <c r="J2" s="517"/>
      <c r="K2" s="517"/>
      <c r="L2" s="517"/>
      <c r="M2" s="517"/>
      <c r="N2" s="517"/>
      <c r="O2" s="527"/>
      <c r="P2" s="412" t="s">
        <v>125</v>
      </c>
      <c r="Q2" s="55" t="s">
        <v>103</v>
      </c>
      <c r="R2" s="55" t="s">
        <v>126</v>
      </c>
      <c r="S2" s="55" t="s">
        <v>127</v>
      </c>
      <c r="T2" s="87" t="s">
        <v>128</v>
      </c>
      <c r="U2" s="87" t="s">
        <v>129</v>
      </c>
      <c r="V2" s="55" t="s">
        <v>130</v>
      </c>
      <c r="W2" s="55" t="s">
        <v>131</v>
      </c>
      <c r="X2" s="55" t="s">
        <v>132</v>
      </c>
      <c r="Y2" s="88" t="s">
        <v>109</v>
      </c>
      <c r="Z2" s="89" t="s">
        <v>133</v>
      </c>
    </row>
    <row r="3" spans="1:26" ht="12.75">
      <c r="A3" s="401">
        <v>4</v>
      </c>
      <c r="B3" s="391">
        <v>0</v>
      </c>
      <c r="C3" s="391">
        <v>0</v>
      </c>
      <c r="D3" s="391"/>
      <c r="E3" s="391">
        <v>234</v>
      </c>
      <c r="F3" s="391">
        <v>15669</v>
      </c>
      <c r="G3" s="391">
        <v>5014080</v>
      </c>
      <c r="H3" s="391">
        <v>0.094492</v>
      </c>
      <c r="I3" s="391">
        <v>0</v>
      </c>
      <c r="J3" s="391">
        <v>0</v>
      </c>
      <c r="K3" s="391">
        <v>0</v>
      </c>
      <c r="L3" s="391">
        <v>0</v>
      </c>
      <c r="M3" s="391">
        <v>142.349984</v>
      </c>
      <c r="N3" s="391">
        <v>0</v>
      </c>
      <c r="O3" s="407">
        <v>0.55712</v>
      </c>
      <c r="P3" s="75">
        <f>SUM(O3:O6)</f>
        <v>56.218542</v>
      </c>
      <c r="Q3" s="55">
        <f>P3/SUM(N3:N6)</f>
        <v>0.28109271</v>
      </c>
      <c r="R3" s="55"/>
      <c r="S3" s="55"/>
      <c r="T3" s="55" t="s">
        <v>134</v>
      </c>
      <c r="U3" s="55">
        <v>100</v>
      </c>
      <c r="V3" s="55">
        <f>SUM(O3:O23)</f>
        <v>108.65061999999999</v>
      </c>
      <c r="W3" s="55">
        <f>(SUM(G3:G23)-SUM(J3:J23)-SUM(L3:L23))/9000000</f>
        <v>108.632272</v>
      </c>
      <c r="X3" s="55">
        <f>SUM(O3:O23)</f>
        <v>108.65061999999999</v>
      </c>
      <c r="Y3">
        <v>139.3797</v>
      </c>
      <c r="Z3" s="76">
        <f>W3/Y3</f>
        <v>0.7793980902527412</v>
      </c>
    </row>
    <row r="4" spans="1:26" ht="12.75">
      <c r="A4" s="401">
        <v>0</v>
      </c>
      <c r="B4" s="391">
        <v>4</v>
      </c>
      <c r="C4" s="391">
        <v>0</v>
      </c>
      <c r="D4" s="391"/>
      <c r="E4" s="391">
        <v>15579</v>
      </c>
      <c r="F4" s="391">
        <v>31158</v>
      </c>
      <c r="G4" s="391">
        <v>373896000</v>
      </c>
      <c r="H4" s="391">
        <v>0.223486</v>
      </c>
      <c r="I4" s="391">
        <v>0</v>
      </c>
      <c r="J4" s="391">
        <v>0</v>
      </c>
      <c r="K4" s="391">
        <v>0</v>
      </c>
      <c r="L4" s="391">
        <v>0</v>
      </c>
      <c r="M4" s="391">
        <v>143.469648</v>
      </c>
      <c r="N4" s="391">
        <v>100</v>
      </c>
      <c r="O4" s="407">
        <v>41.544</v>
      </c>
      <c r="P4" s="75"/>
      <c r="Q4" s="55"/>
      <c r="R4" s="55"/>
      <c r="S4" s="55"/>
      <c r="T4" s="55"/>
      <c r="U4" s="55"/>
      <c r="V4" s="55"/>
      <c r="W4" s="55"/>
      <c r="X4" s="55"/>
      <c r="Y4" s="55"/>
      <c r="Z4" s="76"/>
    </row>
    <row r="5" spans="1:26" ht="12.75">
      <c r="A5" s="401">
        <v>10</v>
      </c>
      <c r="B5" s="391">
        <v>4</v>
      </c>
      <c r="C5" s="391">
        <v>0</v>
      </c>
      <c r="D5" s="391"/>
      <c r="E5" s="391">
        <v>111</v>
      </c>
      <c r="F5" s="391">
        <v>5515</v>
      </c>
      <c r="G5" s="391">
        <v>1764800</v>
      </c>
      <c r="H5" s="391">
        <v>0.224597</v>
      </c>
      <c r="I5" s="391">
        <v>0</v>
      </c>
      <c r="J5" s="391">
        <v>0</v>
      </c>
      <c r="K5" s="391">
        <v>0</v>
      </c>
      <c r="L5" s="391">
        <v>0</v>
      </c>
      <c r="M5" s="391">
        <v>98.522664</v>
      </c>
      <c r="N5" s="391">
        <v>0</v>
      </c>
      <c r="O5" s="407">
        <v>0.196089</v>
      </c>
      <c r="P5" s="75"/>
      <c r="Q5" s="55"/>
      <c r="R5" s="55"/>
      <c r="S5" s="55"/>
      <c r="T5" s="55"/>
      <c r="U5" s="55"/>
      <c r="V5" s="55"/>
      <c r="W5" s="55"/>
      <c r="X5" s="55"/>
      <c r="Y5" s="55"/>
      <c r="Z5" s="76"/>
    </row>
    <row r="6" spans="1:26" ht="12.75">
      <c r="A6" s="401">
        <v>4</v>
      </c>
      <c r="B6" s="391">
        <v>10</v>
      </c>
      <c r="C6" s="391">
        <v>0</v>
      </c>
      <c r="D6" s="391"/>
      <c r="E6" s="391">
        <v>5241</v>
      </c>
      <c r="F6" s="391">
        <v>10441</v>
      </c>
      <c r="G6" s="391">
        <v>125292000</v>
      </c>
      <c r="H6" s="391">
        <v>0.289526</v>
      </c>
      <c r="I6" s="391">
        <v>0</v>
      </c>
      <c r="J6" s="391">
        <v>0</v>
      </c>
      <c r="K6" s="391">
        <v>0</v>
      </c>
      <c r="L6" s="391">
        <v>0</v>
      </c>
      <c r="M6" s="391">
        <v>116.964793</v>
      </c>
      <c r="N6" s="391">
        <v>100</v>
      </c>
      <c r="O6" s="407">
        <v>13.921333</v>
      </c>
      <c r="P6" s="75"/>
      <c r="Q6" s="55"/>
      <c r="R6" s="55"/>
      <c r="S6" s="51"/>
      <c r="T6" s="55"/>
      <c r="U6" s="55"/>
      <c r="V6" s="55"/>
      <c r="W6" s="55"/>
      <c r="X6" s="55"/>
      <c r="Y6" s="55"/>
      <c r="Z6" s="76"/>
    </row>
    <row r="7" spans="1:26" ht="12.75">
      <c r="A7" s="401">
        <v>1</v>
      </c>
      <c r="B7" s="391">
        <v>0</v>
      </c>
      <c r="C7" s="391"/>
      <c r="D7" s="391">
        <v>13</v>
      </c>
      <c r="E7" s="391">
        <v>351</v>
      </c>
      <c r="F7" s="391">
        <v>1053</v>
      </c>
      <c r="G7" s="391">
        <v>539136</v>
      </c>
      <c r="H7" s="391">
        <v>0.088015</v>
      </c>
      <c r="I7" s="391">
        <v>0</v>
      </c>
      <c r="J7" s="391">
        <v>0</v>
      </c>
      <c r="K7" s="391">
        <v>0</v>
      </c>
      <c r="L7" s="391">
        <v>0</v>
      </c>
      <c r="M7" s="391">
        <v>144.44726</v>
      </c>
      <c r="N7" s="391">
        <v>0.06</v>
      </c>
      <c r="O7" s="407">
        <v>0.059904</v>
      </c>
      <c r="P7" s="75"/>
      <c r="Q7" s="55"/>
      <c r="R7" s="90">
        <f>(I7+K7)/F7</f>
        <v>0</v>
      </c>
      <c r="S7" s="51">
        <v>0.01</v>
      </c>
      <c r="T7" s="51"/>
      <c r="U7" s="51"/>
      <c r="V7" s="55"/>
      <c r="W7" s="55"/>
      <c r="X7" s="55"/>
      <c r="Y7" s="55"/>
      <c r="Z7" s="76"/>
    </row>
    <row r="8" spans="1:26" ht="12.75">
      <c r="A8" s="401">
        <v>3</v>
      </c>
      <c r="B8" s="391">
        <v>0</v>
      </c>
      <c r="C8" s="391"/>
      <c r="D8" s="391">
        <v>13</v>
      </c>
      <c r="E8" s="391">
        <v>351</v>
      </c>
      <c r="F8" s="391">
        <v>1053</v>
      </c>
      <c r="G8" s="391">
        <v>539136</v>
      </c>
      <c r="H8" s="391">
        <v>0.088757</v>
      </c>
      <c r="I8" s="391">
        <v>0</v>
      </c>
      <c r="J8" s="391">
        <v>0</v>
      </c>
      <c r="K8" s="391">
        <v>0</v>
      </c>
      <c r="L8" s="391">
        <v>0</v>
      </c>
      <c r="M8" s="391">
        <v>144.443044</v>
      </c>
      <c r="N8" s="391">
        <v>0.06</v>
      </c>
      <c r="O8" s="407">
        <v>0.059904</v>
      </c>
      <c r="P8" s="75"/>
      <c r="Q8" s="55"/>
      <c r="R8" s="90">
        <f>(I8+K8)/F8</f>
        <v>0</v>
      </c>
      <c r="S8" s="51">
        <v>0.01</v>
      </c>
      <c r="T8" s="51"/>
      <c r="U8" s="51"/>
      <c r="V8" s="55"/>
      <c r="W8" s="55"/>
      <c r="X8" s="55"/>
      <c r="Y8" s="55"/>
      <c r="Z8" s="76"/>
    </row>
    <row r="9" spans="1:26" ht="12.75" customHeight="1">
      <c r="A9" s="401">
        <v>7</v>
      </c>
      <c r="B9" s="391">
        <v>0</v>
      </c>
      <c r="C9" s="391"/>
      <c r="D9" s="391">
        <v>15</v>
      </c>
      <c r="E9" s="391">
        <v>900</v>
      </c>
      <c r="F9" s="391">
        <v>900</v>
      </c>
      <c r="G9" s="391">
        <v>864000</v>
      </c>
      <c r="H9" s="391">
        <v>0.066877</v>
      </c>
      <c r="I9" s="391">
        <v>38</v>
      </c>
      <c r="J9" s="391">
        <v>36480</v>
      </c>
      <c r="K9" s="391">
        <v>0</v>
      </c>
      <c r="L9" s="391">
        <v>0</v>
      </c>
      <c r="M9" s="391">
        <v>117.752048</v>
      </c>
      <c r="N9" s="391">
        <v>0.096</v>
      </c>
      <c r="O9" s="407">
        <v>0.096</v>
      </c>
      <c r="P9" s="75"/>
      <c r="Q9" s="55"/>
      <c r="R9" s="92">
        <f>(I9+K9)*100/F9</f>
        <v>4.222222222222222</v>
      </c>
      <c r="S9" s="91">
        <v>0.05</v>
      </c>
      <c r="T9" s="91"/>
      <c r="U9" s="91"/>
      <c r="V9" s="55"/>
      <c r="W9" s="55"/>
      <c r="X9" s="55"/>
      <c r="Y9" s="55"/>
      <c r="Z9" s="76"/>
    </row>
    <row r="10" spans="1:26" ht="12.75" customHeight="1">
      <c r="A10" s="401">
        <v>8</v>
      </c>
      <c r="B10" s="391">
        <v>0</v>
      </c>
      <c r="C10" s="391"/>
      <c r="D10" s="391">
        <v>15</v>
      </c>
      <c r="E10" s="391">
        <v>900</v>
      </c>
      <c r="F10" s="391">
        <v>900</v>
      </c>
      <c r="G10" s="391">
        <v>864000</v>
      </c>
      <c r="H10" s="391">
        <v>0.051163</v>
      </c>
      <c r="I10" s="391">
        <v>28</v>
      </c>
      <c r="J10" s="391">
        <v>26880</v>
      </c>
      <c r="K10" s="391">
        <v>0</v>
      </c>
      <c r="L10" s="391">
        <v>0</v>
      </c>
      <c r="M10" s="391">
        <v>122.253832</v>
      </c>
      <c r="N10" s="391">
        <v>0.096</v>
      </c>
      <c r="O10" s="407">
        <v>0.096</v>
      </c>
      <c r="P10" s="75"/>
      <c r="Q10" s="55"/>
      <c r="R10" s="99">
        <f>(I10+K10)*100/F10</f>
        <v>3.111111111111111</v>
      </c>
      <c r="S10" s="91">
        <v>0.05</v>
      </c>
      <c r="T10" s="91"/>
      <c r="U10" s="91"/>
      <c r="V10" s="55"/>
      <c r="W10" s="55"/>
      <c r="X10" s="55"/>
      <c r="Y10" s="55"/>
      <c r="Z10" s="76"/>
    </row>
    <row r="11" spans="1:26" ht="12.75" customHeight="1">
      <c r="A11" s="401">
        <v>9</v>
      </c>
      <c r="B11" s="391">
        <v>0</v>
      </c>
      <c r="C11" s="391"/>
      <c r="D11" s="391">
        <v>15</v>
      </c>
      <c r="E11" s="391">
        <v>900</v>
      </c>
      <c r="F11" s="391">
        <v>900</v>
      </c>
      <c r="G11" s="391">
        <v>864000</v>
      </c>
      <c r="H11" s="391">
        <v>0.053064</v>
      </c>
      <c r="I11" s="391">
        <v>35</v>
      </c>
      <c r="J11" s="391">
        <v>33600</v>
      </c>
      <c r="K11" s="391">
        <v>0</v>
      </c>
      <c r="L11" s="391">
        <v>0</v>
      </c>
      <c r="M11" s="391">
        <v>117.004989</v>
      </c>
      <c r="N11" s="391">
        <v>0.096</v>
      </c>
      <c r="O11" s="407">
        <v>0.096</v>
      </c>
      <c r="P11" s="75"/>
      <c r="Q11" s="55"/>
      <c r="R11" s="99">
        <f>(I11+K11)*100/F11</f>
        <v>3.888888888888889</v>
      </c>
      <c r="S11" s="91">
        <v>0.05</v>
      </c>
      <c r="T11" s="91"/>
      <c r="U11" s="91"/>
      <c r="V11" s="55"/>
      <c r="W11" s="55"/>
      <c r="X11" s="55"/>
      <c r="Y11" s="55"/>
      <c r="Z11" s="76"/>
    </row>
    <row r="12" spans="1:26" ht="12.75" customHeight="1">
      <c r="A12" s="401">
        <v>10</v>
      </c>
      <c r="B12" s="391">
        <v>0</v>
      </c>
      <c r="C12" s="391"/>
      <c r="D12" s="391">
        <v>15</v>
      </c>
      <c r="E12" s="391">
        <v>2168</v>
      </c>
      <c r="F12" s="391">
        <v>2193</v>
      </c>
      <c r="G12" s="391">
        <v>8982528</v>
      </c>
      <c r="H12" s="391">
        <v>0.046782</v>
      </c>
      <c r="I12" s="391">
        <v>0</v>
      </c>
      <c r="J12" s="391">
        <v>0</v>
      </c>
      <c r="K12" s="391">
        <v>0</v>
      </c>
      <c r="L12" s="391">
        <v>0</v>
      </c>
      <c r="M12" s="391">
        <v>135.776265</v>
      </c>
      <c r="N12" s="391">
        <v>1</v>
      </c>
      <c r="O12" s="407">
        <v>0.998059</v>
      </c>
      <c r="P12" s="75"/>
      <c r="Q12" s="55"/>
      <c r="R12" s="90">
        <f>(I12+K12)/F12</f>
        <v>0</v>
      </c>
      <c r="S12" s="51">
        <v>0.0001</v>
      </c>
      <c r="T12" s="51"/>
      <c r="U12" s="51"/>
      <c r="V12" s="55"/>
      <c r="W12" s="55"/>
      <c r="X12" s="55"/>
      <c r="Y12" s="55"/>
      <c r="Z12" s="76"/>
    </row>
    <row r="13" spans="1:26" ht="12.75" customHeight="1">
      <c r="A13" s="401">
        <v>0</v>
      </c>
      <c r="B13" s="391">
        <v>1</v>
      </c>
      <c r="C13" s="391"/>
      <c r="D13" s="391">
        <v>13</v>
      </c>
      <c r="E13" s="391">
        <v>7186</v>
      </c>
      <c r="F13" s="391">
        <v>14372</v>
      </c>
      <c r="G13" s="391">
        <v>172464000</v>
      </c>
      <c r="H13" s="391">
        <v>0.024618</v>
      </c>
      <c r="I13" s="391">
        <v>0</v>
      </c>
      <c r="J13" s="391">
        <v>0</v>
      </c>
      <c r="K13" s="391">
        <v>0</v>
      </c>
      <c r="L13" s="391">
        <v>0</v>
      </c>
      <c r="M13" s="391">
        <v>144.444448</v>
      </c>
      <c r="N13" s="391">
        <v>19.200001</v>
      </c>
      <c r="O13" s="407">
        <v>19.162667</v>
      </c>
      <c r="P13" s="75"/>
      <c r="Q13" s="55"/>
      <c r="R13" s="90">
        <f>(I13+K13)/F13</f>
        <v>0</v>
      </c>
      <c r="S13" s="51">
        <v>1E-07</v>
      </c>
      <c r="T13" s="51"/>
      <c r="U13" s="51"/>
      <c r="V13" s="55"/>
      <c r="W13" s="55"/>
      <c r="X13" s="55"/>
      <c r="Y13" s="55"/>
      <c r="Z13" s="76"/>
    </row>
    <row r="14" spans="1:26" ht="12.75">
      <c r="A14" s="401">
        <v>0</v>
      </c>
      <c r="B14" s="391">
        <v>3</v>
      </c>
      <c r="C14" s="391"/>
      <c r="D14" s="391">
        <v>13</v>
      </c>
      <c r="E14" s="391">
        <v>8986</v>
      </c>
      <c r="F14" s="391">
        <v>17972</v>
      </c>
      <c r="G14" s="391">
        <v>215664000</v>
      </c>
      <c r="H14" s="391">
        <v>0.026608</v>
      </c>
      <c r="I14" s="391">
        <v>0</v>
      </c>
      <c r="J14" s="391">
        <v>0</v>
      </c>
      <c r="K14" s="391">
        <v>0</v>
      </c>
      <c r="L14" s="391">
        <v>0</v>
      </c>
      <c r="M14" s="391">
        <v>144.444442</v>
      </c>
      <c r="N14" s="391">
        <v>24</v>
      </c>
      <c r="O14" s="407">
        <v>23.962667</v>
      </c>
      <c r="P14" s="75"/>
      <c r="Q14" s="55"/>
      <c r="R14" s="90">
        <f>(I14+K14)/F14</f>
        <v>0</v>
      </c>
      <c r="S14" s="51">
        <v>1E-07</v>
      </c>
      <c r="T14" s="51"/>
      <c r="U14" s="51"/>
      <c r="V14" s="55"/>
      <c r="W14" s="55"/>
      <c r="X14" s="55"/>
      <c r="Y14" s="55"/>
      <c r="Z14" s="76"/>
    </row>
    <row r="15" spans="1:26" ht="12.75">
      <c r="A15" s="401">
        <v>0</v>
      </c>
      <c r="B15" s="391">
        <v>4</v>
      </c>
      <c r="C15" s="391"/>
      <c r="D15" s="391">
        <v>13</v>
      </c>
      <c r="E15" s="391">
        <v>1499</v>
      </c>
      <c r="F15" s="391">
        <v>2996</v>
      </c>
      <c r="G15" s="391">
        <v>35952000</v>
      </c>
      <c r="H15" s="391">
        <v>0.041376</v>
      </c>
      <c r="I15" s="391">
        <v>0</v>
      </c>
      <c r="J15" s="391">
        <v>0</v>
      </c>
      <c r="K15" s="391">
        <v>0</v>
      </c>
      <c r="L15" s="391">
        <v>0</v>
      </c>
      <c r="M15" s="391">
        <v>142.431983</v>
      </c>
      <c r="N15" s="391">
        <v>4</v>
      </c>
      <c r="O15" s="407">
        <v>3.994667</v>
      </c>
      <c r="P15" s="75"/>
      <c r="Q15" s="55"/>
      <c r="R15" s="90">
        <f>(I15+K15)/F15</f>
        <v>0</v>
      </c>
      <c r="S15" s="51">
        <v>0.0001</v>
      </c>
      <c r="T15" s="51"/>
      <c r="U15" s="51"/>
      <c r="V15" s="55"/>
      <c r="W15" s="55"/>
      <c r="X15" s="55"/>
      <c r="Y15" s="55"/>
      <c r="Z15" s="76"/>
    </row>
    <row r="16" spans="1:26" ht="12.75">
      <c r="A16" s="401">
        <v>6</v>
      </c>
      <c r="B16" s="391">
        <v>5</v>
      </c>
      <c r="C16" s="391"/>
      <c r="D16" s="391">
        <v>13</v>
      </c>
      <c r="E16" s="391">
        <v>365</v>
      </c>
      <c r="F16" s="391">
        <v>1095</v>
      </c>
      <c r="G16" s="391">
        <v>4485120</v>
      </c>
      <c r="H16" s="391">
        <v>0.068721</v>
      </c>
      <c r="I16" s="391">
        <v>0</v>
      </c>
      <c r="J16" s="391">
        <v>0</v>
      </c>
      <c r="K16" s="391">
        <v>0</v>
      </c>
      <c r="L16" s="391">
        <v>0</v>
      </c>
      <c r="M16" s="391">
        <v>106.375417</v>
      </c>
      <c r="N16" s="391">
        <v>0.5</v>
      </c>
      <c r="O16" s="407">
        <v>0.498347</v>
      </c>
      <c r="P16" s="75"/>
      <c r="Q16" s="55"/>
      <c r="R16" s="90">
        <f>(I16+K16)/F16</f>
        <v>0</v>
      </c>
      <c r="S16" s="51">
        <v>0.0001</v>
      </c>
      <c r="T16" s="51"/>
      <c r="U16" s="51"/>
      <c r="V16" s="55"/>
      <c r="W16" s="55"/>
      <c r="X16" s="55"/>
      <c r="Y16" s="55"/>
      <c r="Z16" s="76"/>
    </row>
    <row r="17" spans="1:26" ht="12.75">
      <c r="A17" s="401">
        <v>5</v>
      </c>
      <c r="B17" s="391">
        <v>6</v>
      </c>
      <c r="C17" s="391"/>
      <c r="D17" s="391">
        <v>13</v>
      </c>
      <c r="E17" s="391">
        <v>365</v>
      </c>
      <c r="F17" s="391">
        <v>1095</v>
      </c>
      <c r="G17" s="391">
        <v>4485120</v>
      </c>
      <c r="H17" s="391">
        <v>0.076836</v>
      </c>
      <c r="I17" s="391">
        <v>0</v>
      </c>
      <c r="J17" s="391">
        <v>0</v>
      </c>
      <c r="K17" s="391">
        <v>0</v>
      </c>
      <c r="L17" s="391">
        <v>0</v>
      </c>
      <c r="M17" s="391">
        <v>105.786448</v>
      </c>
      <c r="N17" s="391">
        <v>0.5</v>
      </c>
      <c r="O17" s="407">
        <v>0.498347</v>
      </c>
      <c r="P17" s="75"/>
      <c r="Q17" s="55"/>
      <c r="R17" s="90">
        <f>(I17+K17)*100/F17</f>
        <v>0</v>
      </c>
      <c r="S17" s="51">
        <v>0.0001</v>
      </c>
      <c r="T17" s="51"/>
      <c r="U17" s="51"/>
      <c r="V17" s="55"/>
      <c r="W17" s="55"/>
      <c r="X17" s="55"/>
      <c r="Y17" s="55"/>
      <c r="Z17" s="76"/>
    </row>
    <row r="18" spans="1:26" ht="12.75">
      <c r="A18" s="401">
        <v>0</v>
      </c>
      <c r="B18" s="391">
        <v>7</v>
      </c>
      <c r="C18" s="391"/>
      <c r="D18" s="391">
        <v>15</v>
      </c>
      <c r="E18" s="391">
        <v>905</v>
      </c>
      <c r="F18" s="391">
        <v>899</v>
      </c>
      <c r="G18" s="391">
        <v>863040</v>
      </c>
      <c r="H18" s="391">
        <v>0.066728</v>
      </c>
      <c r="I18" s="391">
        <v>25</v>
      </c>
      <c r="J18" s="391">
        <v>24000</v>
      </c>
      <c r="K18" s="391">
        <v>0</v>
      </c>
      <c r="L18" s="391">
        <v>0</v>
      </c>
      <c r="M18" s="391">
        <v>118.187014</v>
      </c>
      <c r="N18" s="391">
        <v>0.096</v>
      </c>
      <c r="O18" s="407">
        <v>0.095893</v>
      </c>
      <c r="P18" s="75"/>
      <c r="Q18" s="55"/>
      <c r="R18" s="92">
        <f>(I18+K18)*100/F18</f>
        <v>2.7808676307007785</v>
      </c>
      <c r="S18" s="91">
        <v>0.05</v>
      </c>
      <c r="T18" s="91"/>
      <c r="U18" s="91"/>
      <c r="V18" s="55"/>
      <c r="W18" s="55"/>
      <c r="X18" s="55"/>
      <c r="Y18" s="55"/>
      <c r="Z18" s="76"/>
    </row>
    <row r="19" spans="1:26" ht="12.75">
      <c r="A19" s="401">
        <v>0</v>
      </c>
      <c r="B19" s="391">
        <v>9</v>
      </c>
      <c r="C19" s="391"/>
      <c r="D19" s="391">
        <v>15</v>
      </c>
      <c r="E19" s="391">
        <v>912</v>
      </c>
      <c r="F19" s="391">
        <v>900</v>
      </c>
      <c r="G19" s="391">
        <v>864000</v>
      </c>
      <c r="H19" s="391">
        <v>0.062201</v>
      </c>
      <c r="I19" s="391">
        <v>31</v>
      </c>
      <c r="J19" s="391">
        <v>29760</v>
      </c>
      <c r="K19" s="391">
        <v>0</v>
      </c>
      <c r="L19" s="391">
        <v>0</v>
      </c>
      <c r="M19" s="391">
        <v>117.436987</v>
      </c>
      <c r="N19" s="391">
        <v>0.096</v>
      </c>
      <c r="O19" s="407">
        <v>0.096</v>
      </c>
      <c r="P19" s="75"/>
      <c r="Q19" s="55"/>
      <c r="R19" s="92">
        <f>(I19+K19)/F19</f>
        <v>0.034444444444444444</v>
      </c>
      <c r="S19" s="91">
        <v>0.05</v>
      </c>
      <c r="T19" s="91"/>
      <c r="U19" s="91"/>
      <c r="V19" s="55"/>
      <c r="W19" s="55"/>
      <c r="X19" s="55"/>
      <c r="Y19" s="55"/>
      <c r="Z19" s="76"/>
    </row>
    <row r="20" spans="1:26" ht="12.75">
      <c r="A20" s="401">
        <v>0</v>
      </c>
      <c r="B20" s="391">
        <v>10</v>
      </c>
      <c r="C20" s="391"/>
      <c r="D20" s="391">
        <v>13</v>
      </c>
      <c r="E20" s="391">
        <v>626</v>
      </c>
      <c r="F20" s="391">
        <v>4382</v>
      </c>
      <c r="G20" s="391">
        <v>17948672</v>
      </c>
      <c r="H20" s="391">
        <v>0.05249</v>
      </c>
      <c r="I20" s="391">
        <v>0</v>
      </c>
      <c r="J20" s="391">
        <v>0</v>
      </c>
      <c r="K20" s="391">
        <v>0</v>
      </c>
      <c r="L20" s="391">
        <v>0</v>
      </c>
      <c r="M20" s="391">
        <v>135.730118</v>
      </c>
      <c r="N20" s="391">
        <v>2</v>
      </c>
      <c r="O20" s="407">
        <v>1.994297</v>
      </c>
      <c r="P20" s="75"/>
      <c r="Q20" s="55"/>
      <c r="R20" s="90">
        <f>(I20+K20)/F20</f>
        <v>0</v>
      </c>
      <c r="S20" s="51">
        <v>0.0001</v>
      </c>
      <c r="T20" s="51"/>
      <c r="U20" s="51"/>
      <c r="V20" s="55"/>
      <c r="W20" s="55"/>
      <c r="X20" s="55"/>
      <c r="Y20" s="55"/>
      <c r="Z20" s="76"/>
    </row>
    <row r="21" spans="1:26" ht="12.75">
      <c r="A21" s="401">
        <v>11</v>
      </c>
      <c r="B21" s="391">
        <v>10</v>
      </c>
      <c r="C21" s="391"/>
      <c r="D21" s="391">
        <v>15</v>
      </c>
      <c r="E21" s="391">
        <v>2123</v>
      </c>
      <c r="F21" s="391">
        <v>11239</v>
      </c>
      <c r="G21" s="391">
        <v>4495600</v>
      </c>
      <c r="H21" s="391">
        <v>0.01402</v>
      </c>
      <c r="I21" s="391">
        <v>0</v>
      </c>
      <c r="J21" s="391">
        <v>0</v>
      </c>
      <c r="K21" s="391">
        <v>0</v>
      </c>
      <c r="L21" s="391">
        <v>0</v>
      </c>
      <c r="M21" s="391">
        <v>144.444222</v>
      </c>
      <c r="N21" s="391">
        <v>0.5</v>
      </c>
      <c r="O21" s="407">
        <v>0.499511</v>
      </c>
      <c r="P21" s="75"/>
      <c r="Q21" s="55"/>
      <c r="R21" s="90">
        <f>(I21+K21)/F21</f>
        <v>0</v>
      </c>
      <c r="S21" s="51">
        <v>0.0001</v>
      </c>
      <c r="T21" s="51"/>
      <c r="U21" s="51"/>
      <c r="V21" s="55"/>
      <c r="W21" s="55"/>
      <c r="X21" s="55"/>
      <c r="Y21" s="55"/>
      <c r="Z21" s="76"/>
    </row>
    <row r="22" spans="1:26" ht="12.75">
      <c r="A22" s="401">
        <v>0</v>
      </c>
      <c r="B22" s="391">
        <v>11</v>
      </c>
      <c r="C22" s="391"/>
      <c r="D22" s="391">
        <v>13</v>
      </c>
      <c r="E22" s="391">
        <v>344</v>
      </c>
      <c r="F22" s="391">
        <v>344</v>
      </c>
      <c r="G22" s="391">
        <v>1150336</v>
      </c>
      <c r="H22" s="391">
        <v>0.047413</v>
      </c>
      <c r="I22" s="391">
        <v>0</v>
      </c>
      <c r="J22" s="391">
        <v>0</v>
      </c>
      <c r="K22" s="391">
        <v>0</v>
      </c>
      <c r="L22" s="391">
        <v>0</v>
      </c>
      <c r="M22" s="391">
        <v>141.303282</v>
      </c>
      <c r="N22" s="391">
        <v>0.128</v>
      </c>
      <c r="O22" s="407">
        <v>0.127815</v>
      </c>
      <c r="P22" s="75"/>
      <c r="Q22" s="55"/>
      <c r="R22" s="90">
        <f>(I22+K22)*100/F22</f>
        <v>0</v>
      </c>
      <c r="S22" s="51">
        <v>0.0001</v>
      </c>
      <c r="T22" s="51"/>
      <c r="U22" s="51"/>
      <c r="V22" s="55"/>
      <c r="W22" s="55"/>
      <c r="X22" s="55"/>
      <c r="Y22" s="55"/>
      <c r="Z22" s="76"/>
    </row>
    <row r="23" spans="1:26" ht="13.5" thickBot="1">
      <c r="A23" s="404">
        <v>0</v>
      </c>
      <c r="B23" s="392">
        <v>8</v>
      </c>
      <c r="C23" s="392"/>
      <c r="D23" s="392">
        <v>15</v>
      </c>
      <c r="E23" s="392">
        <v>912</v>
      </c>
      <c r="F23" s="392">
        <v>900</v>
      </c>
      <c r="G23" s="392">
        <v>864000</v>
      </c>
      <c r="H23" s="392">
        <v>0.051052</v>
      </c>
      <c r="I23" s="392">
        <v>15</v>
      </c>
      <c r="J23" s="392">
        <v>14400</v>
      </c>
      <c r="K23" s="392">
        <v>0</v>
      </c>
      <c r="L23" s="392">
        <v>0</v>
      </c>
      <c r="M23" s="392">
        <v>122.890416</v>
      </c>
      <c r="N23" s="392">
        <v>0.096</v>
      </c>
      <c r="O23" s="408">
        <v>0.096</v>
      </c>
      <c r="P23" s="77"/>
      <c r="Q23" s="59"/>
      <c r="R23" s="104">
        <f>(I23+K23)*100/F23</f>
        <v>1.6666666666666667</v>
      </c>
      <c r="S23" s="94">
        <v>0.05</v>
      </c>
      <c r="T23" s="95"/>
      <c r="U23" s="95"/>
      <c r="V23" s="59"/>
      <c r="W23" s="59"/>
      <c r="X23" s="59"/>
      <c r="Y23" s="59"/>
      <c r="Z23" s="78"/>
    </row>
    <row r="24" ht="13.5" thickBot="1">
      <c r="S24" s="48"/>
    </row>
    <row r="25" spans="1:24" ht="13.5" customHeight="1" thickBot="1">
      <c r="A25" s="513" t="s">
        <v>135</v>
      </c>
      <c r="B25" s="514"/>
      <c r="C25" s="514"/>
      <c r="D25" s="514"/>
      <c r="E25" s="515"/>
      <c r="S25" s="48"/>
      <c r="W25" s="86"/>
      <c r="X25" s="86"/>
    </row>
    <row r="26" spans="1:24" ht="12.75">
      <c r="A26" s="46"/>
      <c r="B26" s="64" t="s">
        <v>136</v>
      </c>
      <c r="C26" s="64" t="s">
        <v>137</v>
      </c>
      <c r="D26" s="64" t="s">
        <v>138</v>
      </c>
      <c r="E26" s="65" t="s">
        <v>139</v>
      </c>
      <c r="S26" s="48"/>
      <c r="W26" s="86"/>
      <c r="X26" s="86"/>
    </row>
    <row r="27" spans="1:24" ht="12.75">
      <c r="A27" s="79" t="s">
        <v>140</v>
      </c>
      <c r="B27" s="55">
        <v>0.004</v>
      </c>
      <c r="C27" s="55">
        <v>0.005</v>
      </c>
      <c r="D27" s="55">
        <v>0.002</v>
      </c>
      <c r="E27" s="76">
        <v>0.003</v>
      </c>
      <c r="W27" s="86"/>
      <c r="X27" s="86"/>
    </row>
    <row r="28" spans="1:24" ht="12.75">
      <c r="A28" s="79" t="s">
        <v>141</v>
      </c>
      <c r="B28" s="55">
        <v>7</v>
      </c>
      <c r="C28" s="55">
        <v>3</v>
      </c>
      <c r="D28" s="55">
        <v>7</v>
      </c>
      <c r="E28" s="76">
        <v>7</v>
      </c>
      <c r="W28" s="86"/>
      <c r="X28" s="86"/>
    </row>
    <row r="29" spans="1:24" ht="12.75">
      <c r="A29" s="79" t="s">
        <v>142</v>
      </c>
      <c r="B29" s="55">
        <v>7</v>
      </c>
      <c r="C29" s="55">
        <v>7</v>
      </c>
      <c r="D29" s="55">
        <v>7</v>
      </c>
      <c r="E29" s="76">
        <v>7</v>
      </c>
      <c r="W29" s="86"/>
      <c r="X29" s="86"/>
    </row>
    <row r="30" spans="1:24" ht="12.75">
      <c r="A30" s="79" t="s">
        <v>143</v>
      </c>
      <c r="B30" s="55">
        <v>7</v>
      </c>
      <c r="C30" s="55">
        <v>4</v>
      </c>
      <c r="D30" s="55">
        <v>3</v>
      </c>
      <c r="E30" s="76">
        <v>2</v>
      </c>
      <c r="W30" s="86"/>
      <c r="X30" s="86"/>
    </row>
    <row r="31" spans="1:24" ht="13.5" thickBot="1">
      <c r="A31" s="80" t="s">
        <v>144</v>
      </c>
      <c r="B31" s="507" t="s">
        <v>145</v>
      </c>
      <c r="C31" s="507"/>
      <c r="D31" s="507"/>
      <c r="E31" s="508"/>
      <c r="W31" s="86"/>
      <c r="X31" s="86"/>
    </row>
    <row r="32" spans="1:24" ht="13.5" thickBot="1">
      <c r="A32" s="81" t="s">
        <v>146</v>
      </c>
      <c r="B32" s="507" t="s">
        <v>147</v>
      </c>
      <c r="C32" s="507"/>
      <c r="D32" s="507"/>
      <c r="E32" s="508"/>
      <c r="W32" s="86"/>
      <c r="X32" s="86"/>
    </row>
    <row r="33" spans="1:24" ht="13.5" thickBot="1">
      <c r="A33" s="82"/>
      <c r="B33" s="62"/>
      <c r="C33" s="62"/>
      <c r="D33" s="62"/>
      <c r="E33" s="62"/>
      <c r="W33" s="86"/>
      <c r="X33" s="86"/>
    </row>
    <row r="34" spans="1:17" ht="13.5" thickBot="1">
      <c r="A34" s="518" t="s">
        <v>149</v>
      </c>
      <c r="B34" s="519"/>
      <c r="C34" s="519"/>
      <c r="D34" s="519"/>
      <c r="E34" s="519"/>
      <c r="F34" s="519"/>
      <c r="G34" s="520"/>
      <c r="I34" s="501" t="s">
        <v>148</v>
      </c>
      <c r="J34" s="523"/>
      <c r="K34" s="523"/>
      <c r="L34" s="523"/>
      <c r="M34" s="523"/>
      <c r="N34" s="523"/>
      <c r="O34" s="523"/>
      <c r="P34" s="523"/>
      <c r="Q34" s="524"/>
    </row>
    <row r="35" spans="1:17" ht="12.75">
      <c r="A35" s="455" t="s">
        <v>150</v>
      </c>
      <c r="B35" s="512"/>
      <c r="C35" s="510" t="s">
        <v>151</v>
      </c>
      <c r="D35" s="510"/>
      <c r="E35" s="510"/>
      <c r="F35" s="510"/>
      <c r="G35" s="511"/>
      <c r="I35" s="501" t="s">
        <v>303</v>
      </c>
      <c r="J35" s="502"/>
      <c r="K35" s="313" t="s">
        <v>304</v>
      </c>
      <c r="L35" s="313" t="s">
        <v>305</v>
      </c>
      <c r="M35" s="313" t="s">
        <v>306</v>
      </c>
      <c r="N35" s="313" t="s">
        <v>307</v>
      </c>
      <c r="O35" s="314" t="s">
        <v>309</v>
      </c>
      <c r="P35" s="319" t="s">
        <v>310</v>
      </c>
      <c r="Q35" s="320" t="s">
        <v>311</v>
      </c>
    </row>
    <row r="36" spans="1:17" ht="13.5" thickBot="1">
      <c r="A36" s="457" t="s">
        <v>155</v>
      </c>
      <c r="B36" s="509"/>
      <c r="C36" s="424" t="s">
        <v>156</v>
      </c>
      <c r="D36" s="424"/>
      <c r="E36" s="424"/>
      <c r="F36" s="424"/>
      <c r="G36" s="425"/>
      <c r="I36" s="503"/>
      <c r="J36" s="504"/>
      <c r="K36" s="311" t="s">
        <v>293</v>
      </c>
      <c r="L36" s="312">
        <v>0.15</v>
      </c>
      <c r="M36" s="312">
        <v>0.15</v>
      </c>
      <c r="N36" s="312">
        <v>0.04</v>
      </c>
      <c r="O36" s="132">
        <v>0</v>
      </c>
      <c r="P36" s="317">
        <v>32</v>
      </c>
      <c r="Q36" s="318">
        <v>10</v>
      </c>
    </row>
    <row r="37" spans="1:17" ht="13.5" customHeight="1">
      <c r="A37" s="457" t="s">
        <v>158</v>
      </c>
      <c r="B37" s="509"/>
      <c r="C37" s="424" t="s">
        <v>159</v>
      </c>
      <c r="D37" s="424"/>
      <c r="E37" s="424"/>
      <c r="F37" s="424"/>
      <c r="G37" s="425"/>
      <c r="I37" s="501" t="s">
        <v>178</v>
      </c>
      <c r="J37" s="502"/>
      <c r="K37" s="313" t="s">
        <v>304</v>
      </c>
      <c r="L37" s="313" t="s">
        <v>305</v>
      </c>
      <c r="M37" s="313" t="s">
        <v>306</v>
      </c>
      <c r="N37" s="313" t="s">
        <v>307</v>
      </c>
      <c r="O37" s="314" t="s">
        <v>308</v>
      </c>
      <c r="P37" s="86"/>
      <c r="Q37" s="134"/>
    </row>
    <row r="38" spans="1:17" ht="13.5" thickBot="1">
      <c r="A38" s="457" t="s">
        <v>162</v>
      </c>
      <c r="B38" s="509"/>
      <c r="C38" s="424">
        <v>20</v>
      </c>
      <c r="D38" s="424"/>
      <c r="E38" s="424"/>
      <c r="F38" s="424"/>
      <c r="G38" s="425"/>
      <c r="I38" s="503"/>
      <c r="J38" s="504"/>
      <c r="K38" s="311" t="s">
        <v>293</v>
      </c>
      <c r="L38" s="312">
        <v>0.05</v>
      </c>
      <c r="M38" s="312">
        <v>0.05</v>
      </c>
      <c r="N38" s="312">
        <v>0.02</v>
      </c>
      <c r="O38" s="132">
        <v>0</v>
      </c>
      <c r="P38" s="315"/>
      <c r="Q38" s="316"/>
    </row>
    <row r="39" spans="1:7" ht="12.75">
      <c r="A39" s="448" t="s">
        <v>164</v>
      </c>
      <c r="B39" s="424"/>
      <c r="C39" s="424" t="s">
        <v>165</v>
      </c>
      <c r="D39" s="424"/>
      <c r="E39" s="424"/>
      <c r="F39" s="424"/>
      <c r="G39" s="425"/>
    </row>
    <row r="40" spans="1:7" ht="12.75">
      <c r="A40" s="448" t="s">
        <v>167</v>
      </c>
      <c r="B40" s="424"/>
      <c r="C40" s="424" t="s">
        <v>168</v>
      </c>
      <c r="D40" s="424"/>
      <c r="E40" s="424"/>
      <c r="F40" s="424"/>
      <c r="G40" s="425"/>
    </row>
    <row r="41" spans="1:7" ht="12.75">
      <c r="A41" s="448" t="s">
        <v>170</v>
      </c>
      <c r="B41" s="424"/>
      <c r="C41" s="424" t="s">
        <v>171</v>
      </c>
      <c r="D41" s="424"/>
      <c r="E41" s="424"/>
      <c r="F41" s="424"/>
      <c r="G41" s="425"/>
    </row>
    <row r="42" spans="1:7" ht="12.75">
      <c r="A42" s="457" t="s">
        <v>173</v>
      </c>
      <c r="B42" s="509"/>
      <c r="C42" s="424">
        <v>48</v>
      </c>
      <c r="D42" s="424"/>
      <c r="E42" s="424"/>
      <c r="F42" s="424"/>
      <c r="G42" s="425"/>
    </row>
    <row r="43" spans="1:15" ht="13.5" thickBot="1">
      <c r="A43" s="505" t="s">
        <v>176</v>
      </c>
      <c r="B43" s="506"/>
      <c r="C43" s="507" t="s">
        <v>177</v>
      </c>
      <c r="D43" s="507"/>
      <c r="E43" s="507"/>
      <c r="F43" s="507"/>
      <c r="G43" s="508"/>
      <c r="O43" s="86"/>
    </row>
    <row r="44" ht="14.25" customHeight="1" thickBot="1">
      <c r="O44" s="86"/>
    </row>
    <row r="45" spans="1:15" ht="13.5" thickBot="1">
      <c r="A45" s="513" t="s">
        <v>179</v>
      </c>
      <c r="B45" s="514"/>
      <c r="C45" s="514"/>
      <c r="D45" s="514"/>
      <c r="E45" s="514"/>
      <c r="F45" s="514"/>
      <c r="G45" s="514"/>
      <c r="H45" s="514"/>
      <c r="I45" s="514"/>
      <c r="J45" s="514"/>
      <c r="K45" s="514"/>
      <c r="L45" s="515"/>
      <c r="O45" s="86"/>
    </row>
    <row r="46" spans="1:15" ht="12.75">
      <c r="A46" s="96" t="s">
        <v>112</v>
      </c>
      <c r="B46" s="83">
        <v>7</v>
      </c>
      <c r="C46" s="84">
        <v>8</v>
      </c>
      <c r="D46" s="84">
        <v>9</v>
      </c>
      <c r="E46" s="84">
        <v>11</v>
      </c>
      <c r="F46" s="84">
        <v>10</v>
      </c>
      <c r="G46" s="84">
        <v>1</v>
      </c>
      <c r="H46" s="84">
        <v>3</v>
      </c>
      <c r="I46" s="84">
        <v>4</v>
      </c>
      <c r="J46" s="84">
        <v>6</v>
      </c>
      <c r="K46" s="84">
        <v>11</v>
      </c>
      <c r="L46" s="85">
        <v>11</v>
      </c>
      <c r="O46" s="86"/>
    </row>
    <row r="47" spans="1:15" ht="12.75">
      <c r="A47" s="97" t="s">
        <v>180</v>
      </c>
      <c r="B47" s="75">
        <v>0.0015</v>
      </c>
      <c r="C47" s="55">
        <v>0.0015</v>
      </c>
      <c r="D47" s="55">
        <v>0.0015</v>
      </c>
      <c r="E47" s="55">
        <v>0.001</v>
      </c>
      <c r="F47" s="55">
        <v>0.002</v>
      </c>
      <c r="G47" s="55">
        <v>0.005</v>
      </c>
      <c r="H47" s="55">
        <v>0.005</v>
      </c>
      <c r="I47" s="55">
        <v>0.0015</v>
      </c>
      <c r="J47" s="55">
        <v>0.0018</v>
      </c>
      <c r="K47" s="55">
        <v>0.001</v>
      </c>
      <c r="L47" s="76">
        <v>0.002</v>
      </c>
      <c r="O47" s="86"/>
    </row>
    <row r="48" spans="1:24" ht="12.75">
      <c r="A48" s="97" t="s">
        <v>181</v>
      </c>
      <c r="B48" s="75" t="s">
        <v>183</v>
      </c>
      <c r="C48" s="55" t="s">
        <v>183</v>
      </c>
      <c r="D48" s="55" t="s">
        <v>183</v>
      </c>
      <c r="E48" s="55" t="s">
        <v>184</v>
      </c>
      <c r="F48" s="55" t="s">
        <v>183</v>
      </c>
      <c r="G48" s="55" t="s">
        <v>183</v>
      </c>
      <c r="H48" s="55" t="s">
        <v>183</v>
      </c>
      <c r="I48" s="55" t="s">
        <v>183</v>
      </c>
      <c r="J48" s="55" t="s">
        <v>184</v>
      </c>
      <c r="K48" s="55" t="s">
        <v>184</v>
      </c>
      <c r="L48" s="76" t="s">
        <v>183</v>
      </c>
      <c r="W48" s="86"/>
      <c r="X48" s="86"/>
    </row>
    <row r="49" spans="1:24" ht="13.5" thickBot="1">
      <c r="A49" s="98" t="s">
        <v>182</v>
      </c>
      <c r="B49" s="77">
        <v>0.0001</v>
      </c>
      <c r="C49" s="59">
        <v>0.0001</v>
      </c>
      <c r="D49" s="59">
        <v>0.0001</v>
      </c>
      <c r="E49" s="59">
        <v>0.0001</v>
      </c>
      <c r="F49" s="59">
        <v>0.0001</v>
      </c>
      <c r="G49" s="59">
        <v>0.0001</v>
      </c>
      <c r="H49" s="59">
        <v>0.0001</v>
      </c>
      <c r="I49" s="59">
        <v>0.0001</v>
      </c>
      <c r="J49" s="59">
        <v>0.0001</v>
      </c>
      <c r="K49" s="59">
        <v>0.005</v>
      </c>
      <c r="L49" s="78">
        <v>0.0001</v>
      </c>
      <c r="M49" s="100"/>
      <c r="W49" s="86"/>
      <c r="X49" s="86"/>
    </row>
    <row r="50" spans="23:24" ht="12.75">
      <c r="W50" s="86"/>
      <c r="X50" s="86"/>
    </row>
    <row r="51" spans="23:24" ht="12.75">
      <c r="W51" s="86"/>
      <c r="X51" s="86"/>
    </row>
    <row r="52" spans="23:24" ht="12.75">
      <c r="W52" s="86"/>
      <c r="X52" s="86"/>
    </row>
    <row r="53" spans="23:24" ht="12.75">
      <c r="W53" s="86"/>
      <c r="X53" s="86"/>
    </row>
    <row r="58" ht="12.75">
      <c r="A58" s="86"/>
    </row>
    <row r="59" spans="1:3" ht="12.75">
      <c r="A59" s="86"/>
      <c r="B59" s="86"/>
      <c r="C59" s="86"/>
    </row>
  </sheetData>
  <mergeCells count="44">
    <mergeCell ref="A39:B39"/>
    <mergeCell ref="C39:G39"/>
    <mergeCell ref="A40:B40"/>
    <mergeCell ref="C40:G40"/>
    <mergeCell ref="A37:B37"/>
    <mergeCell ref="C37:G37"/>
    <mergeCell ref="A38:B38"/>
    <mergeCell ref="C38:G38"/>
    <mergeCell ref="R1:U1"/>
    <mergeCell ref="F1:F2"/>
    <mergeCell ref="G1:G2"/>
    <mergeCell ref="H1:H2"/>
    <mergeCell ref="K1:K2"/>
    <mergeCell ref="L1:L2"/>
    <mergeCell ref="V1:X1"/>
    <mergeCell ref="A25:E25"/>
    <mergeCell ref="M1:M2"/>
    <mergeCell ref="N1:N2"/>
    <mergeCell ref="O1:O2"/>
    <mergeCell ref="P1:Q1"/>
    <mergeCell ref="I1:I2"/>
    <mergeCell ref="J1:J2"/>
    <mergeCell ref="E1:E2"/>
    <mergeCell ref="A1:A2"/>
    <mergeCell ref="B1:B2"/>
    <mergeCell ref="C1:C2"/>
    <mergeCell ref="D1:D2"/>
    <mergeCell ref="B32:E32"/>
    <mergeCell ref="B31:E31"/>
    <mergeCell ref="A34:G34"/>
    <mergeCell ref="A35:B35"/>
    <mergeCell ref="C35:G35"/>
    <mergeCell ref="A36:B36"/>
    <mergeCell ref="C36:G36"/>
    <mergeCell ref="I34:Q34"/>
    <mergeCell ref="I35:J36"/>
    <mergeCell ref="I37:J38"/>
    <mergeCell ref="A45:L45"/>
    <mergeCell ref="A41:B41"/>
    <mergeCell ref="C41:G41"/>
    <mergeCell ref="A42:B42"/>
    <mergeCell ref="C42:G42"/>
    <mergeCell ref="A43:B43"/>
    <mergeCell ref="C43:G4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36">
    <tabColor indexed="57"/>
  </sheetPr>
  <dimension ref="A1:Z95"/>
  <sheetViews>
    <sheetView workbookViewId="0" topLeftCell="A1">
      <selection activeCell="J68" sqref="J68"/>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537" t="s">
        <v>111</v>
      </c>
      <c r="B1" s="532" t="s">
        <v>112</v>
      </c>
      <c r="C1" s="532" t="s">
        <v>113</v>
      </c>
      <c r="D1" s="532" t="s">
        <v>114</v>
      </c>
      <c r="E1" s="532" t="s">
        <v>115</v>
      </c>
      <c r="F1" s="532" t="s">
        <v>116</v>
      </c>
      <c r="G1" s="532" t="s">
        <v>117</v>
      </c>
      <c r="H1" s="532" t="s">
        <v>118</v>
      </c>
      <c r="I1" s="532" t="s">
        <v>119</v>
      </c>
      <c r="J1" s="532" t="s">
        <v>120</v>
      </c>
      <c r="K1" s="532" t="s">
        <v>121</v>
      </c>
      <c r="L1" s="532" t="s">
        <v>122</v>
      </c>
      <c r="M1" s="532" t="s">
        <v>109</v>
      </c>
      <c r="N1" s="532" t="s">
        <v>123</v>
      </c>
      <c r="O1" s="534" t="s">
        <v>124</v>
      </c>
      <c r="P1" s="536" t="s">
        <v>98</v>
      </c>
      <c r="Q1" s="433"/>
      <c r="R1" s="431" t="s">
        <v>99</v>
      </c>
      <c r="S1" s="433"/>
      <c r="T1" s="47"/>
      <c r="U1" s="47"/>
      <c r="V1" s="431" t="s">
        <v>100</v>
      </c>
      <c r="W1" s="531"/>
      <c r="X1" s="433"/>
      <c r="Y1" s="64" t="s">
        <v>101</v>
      </c>
      <c r="Z1" s="65"/>
    </row>
    <row r="2" spans="1:26" ht="39" thickBot="1">
      <c r="A2" s="538"/>
      <c r="B2" s="533"/>
      <c r="C2" s="533"/>
      <c r="D2" s="533"/>
      <c r="E2" s="533"/>
      <c r="F2" s="533"/>
      <c r="G2" s="533"/>
      <c r="H2" s="533"/>
      <c r="I2" s="533"/>
      <c r="J2" s="533"/>
      <c r="K2" s="533"/>
      <c r="L2" s="533"/>
      <c r="M2" s="533"/>
      <c r="N2" s="533"/>
      <c r="O2" s="535"/>
      <c r="P2" s="66" t="s">
        <v>125</v>
      </c>
      <c r="Q2" s="67" t="s">
        <v>103</v>
      </c>
      <c r="R2" s="67" t="s">
        <v>126</v>
      </c>
      <c r="S2" s="67" t="s">
        <v>185</v>
      </c>
      <c r="T2" s="49" t="s">
        <v>128</v>
      </c>
      <c r="U2" s="49" t="s">
        <v>129</v>
      </c>
      <c r="V2" s="67" t="s">
        <v>130</v>
      </c>
      <c r="W2" s="67" t="s">
        <v>131</v>
      </c>
      <c r="X2" s="67" t="s">
        <v>132</v>
      </c>
      <c r="Y2" s="70" t="s">
        <v>109</v>
      </c>
      <c r="Z2" s="71" t="s">
        <v>133</v>
      </c>
    </row>
    <row r="3" spans="1:26" ht="12.75">
      <c r="A3" s="409">
        <v>1</v>
      </c>
      <c r="B3" s="410">
        <v>0</v>
      </c>
      <c r="C3" s="410">
        <v>0</v>
      </c>
      <c r="D3" s="410"/>
      <c r="E3" s="410">
        <v>1524</v>
      </c>
      <c r="F3" s="410">
        <v>4267</v>
      </c>
      <c r="G3" s="410">
        <v>35471040</v>
      </c>
      <c r="H3" s="410">
        <v>0.73075</v>
      </c>
      <c r="I3" s="410">
        <v>0</v>
      </c>
      <c r="J3" s="410">
        <v>0</v>
      </c>
      <c r="K3" s="410">
        <v>0</v>
      </c>
      <c r="L3" s="410">
        <v>0</v>
      </c>
      <c r="M3" s="410">
        <v>129.999559</v>
      </c>
      <c r="N3" s="410">
        <v>30</v>
      </c>
      <c r="O3" s="410">
        <v>3.941227</v>
      </c>
      <c r="P3" s="46">
        <f>SUM(O3:O42)</f>
        <v>95.36887100000001</v>
      </c>
      <c r="Q3" s="64">
        <f>P3/SUM(N3:N42)</f>
        <v>0.10596541222222224</v>
      </c>
      <c r="R3" s="64">
        <f aca="true" t="shared" si="0" ref="R3:R32">(I3+K3)/F3</f>
        <v>0</v>
      </c>
      <c r="S3" s="64"/>
      <c r="T3" s="323" t="s">
        <v>186</v>
      </c>
      <c r="U3" s="64">
        <v>100</v>
      </c>
      <c r="V3" s="64">
        <f>SUM(O3:O60)</f>
        <v>104.49219700000006</v>
      </c>
      <c r="W3" s="64">
        <f>(SUM(G3:G60)-SUM(J3:J60)-SUM(L3:L60))/9000000</f>
        <v>104.48110577777778</v>
      </c>
      <c r="X3" s="64">
        <f>SUM(O3:O60)</f>
        <v>104.49219700000006</v>
      </c>
      <c r="Y3" s="410">
        <v>129.4039</v>
      </c>
      <c r="Z3" s="65">
        <f>W3/Y3</f>
        <v>0.8074030672783261</v>
      </c>
    </row>
    <row r="4" spans="1:26" ht="12.75">
      <c r="A4" s="401">
        <v>2</v>
      </c>
      <c r="B4" s="391">
        <v>0</v>
      </c>
      <c r="C4" s="391">
        <v>0</v>
      </c>
      <c r="D4" s="391"/>
      <c r="E4" s="391">
        <v>1169</v>
      </c>
      <c r="F4" s="391">
        <v>3166</v>
      </c>
      <c r="G4" s="391">
        <v>27152960</v>
      </c>
      <c r="H4" s="391">
        <v>1.439151</v>
      </c>
      <c r="I4" s="391">
        <v>0</v>
      </c>
      <c r="J4" s="391">
        <v>0</v>
      </c>
      <c r="K4" s="391">
        <v>0</v>
      </c>
      <c r="L4" s="391">
        <v>0</v>
      </c>
      <c r="M4" s="391">
        <v>130</v>
      </c>
      <c r="N4" s="391">
        <v>30</v>
      </c>
      <c r="O4" s="391">
        <v>3.016996</v>
      </c>
      <c r="P4" s="79"/>
      <c r="Q4" s="55"/>
      <c r="R4" s="55">
        <f t="shared" si="0"/>
        <v>0</v>
      </c>
      <c r="S4" s="55"/>
      <c r="T4" s="55"/>
      <c r="U4" s="55"/>
      <c r="V4" s="55"/>
      <c r="W4" s="55"/>
      <c r="X4" s="55"/>
      <c r="Y4" s="55"/>
      <c r="Z4" s="76"/>
    </row>
    <row r="5" spans="1:26" ht="12.75">
      <c r="A5" s="401">
        <v>3</v>
      </c>
      <c r="B5" s="391">
        <v>0</v>
      </c>
      <c r="C5" s="391">
        <v>0</v>
      </c>
      <c r="D5" s="391"/>
      <c r="E5" s="391">
        <v>1175</v>
      </c>
      <c r="F5" s="391">
        <v>3247</v>
      </c>
      <c r="G5" s="391">
        <v>27342400</v>
      </c>
      <c r="H5" s="391">
        <v>0.744887</v>
      </c>
      <c r="I5" s="391">
        <v>0</v>
      </c>
      <c r="J5" s="391">
        <v>0</v>
      </c>
      <c r="K5" s="391">
        <v>0</v>
      </c>
      <c r="L5" s="391">
        <v>0</v>
      </c>
      <c r="M5" s="391">
        <v>129.409856</v>
      </c>
      <c r="N5" s="391">
        <v>30</v>
      </c>
      <c r="O5" s="391">
        <v>3.038044</v>
      </c>
      <c r="P5" s="79"/>
      <c r="Q5" s="55"/>
      <c r="R5" s="55">
        <f t="shared" si="0"/>
        <v>0</v>
      </c>
      <c r="S5" s="55"/>
      <c r="T5" s="55"/>
      <c r="U5" s="55"/>
      <c r="V5" s="55"/>
      <c r="W5" s="55"/>
      <c r="X5" s="55"/>
      <c r="Y5" s="55"/>
      <c r="Z5" s="76"/>
    </row>
    <row r="6" spans="1:26" ht="12.75">
      <c r="A6" s="401">
        <v>4</v>
      </c>
      <c r="B6" s="391">
        <v>0</v>
      </c>
      <c r="C6" s="391">
        <v>0</v>
      </c>
      <c r="D6" s="391"/>
      <c r="E6" s="391">
        <v>1593</v>
      </c>
      <c r="F6" s="391">
        <v>4610</v>
      </c>
      <c r="G6" s="391">
        <v>37110880</v>
      </c>
      <c r="H6" s="391">
        <v>1.173368</v>
      </c>
      <c r="I6" s="391">
        <v>0</v>
      </c>
      <c r="J6" s="391">
        <v>0</v>
      </c>
      <c r="K6" s="391">
        <v>0</v>
      </c>
      <c r="L6" s="391">
        <v>0</v>
      </c>
      <c r="M6" s="391">
        <v>129.221989</v>
      </c>
      <c r="N6" s="391">
        <v>30</v>
      </c>
      <c r="O6" s="391">
        <v>4.123431</v>
      </c>
      <c r="P6" s="79"/>
      <c r="Q6" s="55"/>
      <c r="R6" s="55">
        <f t="shared" si="0"/>
        <v>0</v>
      </c>
      <c r="S6" s="55"/>
      <c r="T6" s="55"/>
      <c r="U6" s="55"/>
      <c r="V6" s="55"/>
      <c r="W6" s="55"/>
      <c r="X6" s="55"/>
      <c r="Y6" s="55"/>
      <c r="Z6" s="76"/>
    </row>
    <row r="7" spans="1:26" ht="12.75">
      <c r="A7" s="401">
        <v>5</v>
      </c>
      <c r="B7" s="391">
        <v>0</v>
      </c>
      <c r="C7" s="391">
        <v>0</v>
      </c>
      <c r="D7" s="391"/>
      <c r="E7" s="391">
        <v>1641</v>
      </c>
      <c r="F7" s="391">
        <v>4754</v>
      </c>
      <c r="G7" s="391">
        <v>38138080</v>
      </c>
      <c r="H7" s="391">
        <v>1.438228</v>
      </c>
      <c r="I7" s="391">
        <v>0</v>
      </c>
      <c r="J7" s="391">
        <v>0</v>
      </c>
      <c r="K7" s="391">
        <v>0</v>
      </c>
      <c r="L7" s="391">
        <v>0</v>
      </c>
      <c r="M7" s="391">
        <v>129.999998</v>
      </c>
      <c r="N7" s="391">
        <v>30</v>
      </c>
      <c r="O7" s="391">
        <v>4.237564</v>
      </c>
      <c r="P7" s="79"/>
      <c r="Q7" s="55"/>
      <c r="R7" s="55">
        <f t="shared" si="0"/>
        <v>0</v>
      </c>
      <c r="S7" s="56"/>
      <c r="T7" s="55"/>
      <c r="U7" s="55"/>
      <c r="V7" s="55"/>
      <c r="W7" s="55"/>
      <c r="X7" s="55"/>
      <c r="Y7" s="55"/>
      <c r="Z7" s="76"/>
    </row>
    <row r="8" spans="1:26" ht="12.75">
      <c r="A8" s="401">
        <v>6</v>
      </c>
      <c r="B8" s="391">
        <v>0</v>
      </c>
      <c r="C8" s="391">
        <v>0</v>
      </c>
      <c r="D8" s="391"/>
      <c r="E8" s="391">
        <v>1222</v>
      </c>
      <c r="F8" s="391">
        <v>3453</v>
      </c>
      <c r="G8" s="391">
        <v>28459520</v>
      </c>
      <c r="H8" s="391">
        <v>0.688241</v>
      </c>
      <c r="I8" s="391">
        <v>0</v>
      </c>
      <c r="J8" s="391">
        <v>0</v>
      </c>
      <c r="K8" s="391">
        <v>0</v>
      </c>
      <c r="L8" s="391">
        <v>0</v>
      </c>
      <c r="M8" s="391">
        <v>129.993106</v>
      </c>
      <c r="N8" s="391">
        <v>30</v>
      </c>
      <c r="O8" s="391">
        <v>3.162169</v>
      </c>
      <c r="P8" s="79"/>
      <c r="Q8" s="55"/>
      <c r="R8" s="55">
        <f t="shared" si="0"/>
        <v>0</v>
      </c>
      <c r="S8" s="55"/>
      <c r="T8" s="55"/>
      <c r="U8" s="55"/>
      <c r="V8" s="55"/>
      <c r="W8" s="55"/>
      <c r="X8" s="55"/>
      <c r="Y8" s="55"/>
      <c r="Z8" s="76"/>
    </row>
    <row r="9" spans="1:26" ht="12.75">
      <c r="A9" s="401">
        <v>11</v>
      </c>
      <c r="B9" s="391">
        <v>0</v>
      </c>
      <c r="C9" s="391">
        <v>0</v>
      </c>
      <c r="D9" s="391"/>
      <c r="E9" s="391">
        <v>52</v>
      </c>
      <c r="F9" s="391">
        <v>1302</v>
      </c>
      <c r="G9" s="391">
        <v>416640</v>
      </c>
      <c r="H9" s="391">
        <v>0.498193</v>
      </c>
      <c r="I9" s="391">
        <v>0</v>
      </c>
      <c r="J9" s="391">
        <v>0</v>
      </c>
      <c r="K9" s="391">
        <v>0</v>
      </c>
      <c r="L9" s="391">
        <v>0</v>
      </c>
      <c r="M9" s="391">
        <v>124.238911</v>
      </c>
      <c r="N9" s="391">
        <v>0</v>
      </c>
      <c r="O9" s="391">
        <v>0.046293</v>
      </c>
      <c r="P9" s="79"/>
      <c r="Q9" s="55"/>
      <c r="R9" s="55">
        <f t="shared" si="0"/>
        <v>0</v>
      </c>
      <c r="S9" s="55"/>
      <c r="T9" s="55"/>
      <c r="U9" s="55"/>
      <c r="V9" s="55"/>
      <c r="W9" s="55"/>
      <c r="X9" s="55"/>
      <c r="Y9" s="55"/>
      <c r="Z9" s="76"/>
    </row>
    <row r="10" spans="1:26" ht="12.75">
      <c r="A10" s="401">
        <v>12</v>
      </c>
      <c r="B10" s="391">
        <v>0</v>
      </c>
      <c r="C10" s="391">
        <v>0</v>
      </c>
      <c r="D10" s="391"/>
      <c r="E10" s="391">
        <v>32</v>
      </c>
      <c r="F10" s="391">
        <v>929</v>
      </c>
      <c r="G10" s="391">
        <v>297280</v>
      </c>
      <c r="H10" s="391">
        <v>0.594147</v>
      </c>
      <c r="I10" s="391">
        <v>0</v>
      </c>
      <c r="J10" s="391">
        <v>0</v>
      </c>
      <c r="K10" s="391">
        <v>0</v>
      </c>
      <c r="L10" s="391">
        <v>0</v>
      </c>
      <c r="M10" s="391">
        <v>130.000003</v>
      </c>
      <c r="N10" s="391">
        <v>0</v>
      </c>
      <c r="O10" s="391">
        <v>0.033031</v>
      </c>
      <c r="P10" s="79"/>
      <c r="Q10" s="55"/>
      <c r="R10" s="55">
        <f t="shared" si="0"/>
        <v>0</v>
      </c>
      <c r="S10" s="55"/>
      <c r="T10" s="55"/>
      <c r="U10" s="55"/>
      <c r="V10" s="55"/>
      <c r="W10" s="55"/>
      <c r="X10" s="55"/>
      <c r="Y10" s="55"/>
      <c r="Z10" s="76"/>
    </row>
    <row r="11" spans="1:26" ht="12.75">
      <c r="A11" s="401">
        <v>13</v>
      </c>
      <c r="B11" s="391">
        <v>0</v>
      </c>
      <c r="C11" s="391">
        <v>0</v>
      </c>
      <c r="D11" s="391"/>
      <c r="E11" s="391">
        <v>47</v>
      </c>
      <c r="F11" s="391">
        <v>964</v>
      </c>
      <c r="G11" s="391">
        <v>308480</v>
      </c>
      <c r="H11" s="391">
        <v>0.677561</v>
      </c>
      <c r="I11" s="391">
        <v>0</v>
      </c>
      <c r="J11" s="391">
        <v>0</v>
      </c>
      <c r="K11" s="391">
        <v>0</v>
      </c>
      <c r="L11" s="391">
        <v>0</v>
      </c>
      <c r="M11" s="391">
        <v>120.737765</v>
      </c>
      <c r="N11" s="391">
        <v>0</v>
      </c>
      <c r="O11" s="391">
        <v>0.034276</v>
      </c>
      <c r="P11" s="79"/>
      <c r="Q11" s="55"/>
      <c r="R11" s="55">
        <f t="shared" si="0"/>
        <v>0</v>
      </c>
      <c r="S11" s="55"/>
      <c r="T11" s="55"/>
      <c r="U11" s="55"/>
      <c r="V11" s="55"/>
      <c r="W11" s="55"/>
      <c r="X11" s="55"/>
      <c r="Y11" s="55"/>
      <c r="Z11" s="76"/>
    </row>
    <row r="12" spans="1:26" ht="12.75">
      <c r="A12" s="401">
        <v>14</v>
      </c>
      <c r="B12" s="391">
        <v>0</v>
      </c>
      <c r="C12" s="391">
        <v>0</v>
      </c>
      <c r="D12" s="391"/>
      <c r="E12" s="391">
        <v>41</v>
      </c>
      <c r="F12" s="391">
        <v>1331</v>
      </c>
      <c r="G12" s="391">
        <v>425920</v>
      </c>
      <c r="H12" s="391">
        <v>0.786457</v>
      </c>
      <c r="I12" s="391">
        <v>0</v>
      </c>
      <c r="J12" s="391">
        <v>0</v>
      </c>
      <c r="K12" s="391">
        <v>0</v>
      </c>
      <c r="L12" s="391">
        <v>0</v>
      </c>
      <c r="M12" s="391">
        <v>130.000005</v>
      </c>
      <c r="N12" s="391">
        <v>0</v>
      </c>
      <c r="O12" s="391">
        <v>0.047324</v>
      </c>
      <c r="P12" s="79"/>
      <c r="Q12" s="55"/>
      <c r="R12" s="55">
        <f t="shared" si="0"/>
        <v>0</v>
      </c>
      <c r="S12" s="55"/>
      <c r="T12" s="55"/>
      <c r="U12" s="55"/>
      <c r="V12" s="55"/>
      <c r="W12" s="55"/>
      <c r="X12" s="55"/>
      <c r="Y12" s="55"/>
      <c r="Z12" s="76"/>
    </row>
    <row r="13" spans="1:26" ht="12.75">
      <c r="A13" s="401">
        <v>15</v>
      </c>
      <c r="B13" s="391">
        <v>0</v>
      </c>
      <c r="C13" s="391">
        <v>0</v>
      </c>
      <c r="D13" s="391"/>
      <c r="E13" s="391">
        <v>54</v>
      </c>
      <c r="F13" s="391">
        <v>1270</v>
      </c>
      <c r="G13" s="391">
        <v>406400</v>
      </c>
      <c r="H13" s="391">
        <v>0.418835</v>
      </c>
      <c r="I13" s="391">
        <v>0</v>
      </c>
      <c r="J13" s="391">
        <v>0</v>
      </c>
      <c r="K13" s="391">
        <v>0</v>
      </c>
      <c r="L13" s="391">
        <v>0</v>
      </c>
      <c r="M13" s="391">
        <v>104.352334</v>
      </c>
      <c r="N13" s="391">
        <v>0</v>
      </c>
      <c r="O13" s="391">
        <v>0.045156</v>
      </c>
      <c r="P13" s="79"/>
      <c r="Q13" s="55"/>
      <c r="R13" s="55">
        <f t="shared" si="0"/>
        <v>0</v>
      </c>
      <c r="S13" s="55"/>
      <c r="T13" s="55"/>
      <c r="U13" s="55"/>
      <c r="V13" s="55"/>
      <c r="W13" s="55"/>
      <c r="X13" s="55"/>
      <c r="Y13" s="55"/>
      <c r="Z13" s="76"/>
    </row>
    <row r="14" spans="1:26" ht="12.75">
      <c r="A14" s="401">
        <v>16</v>
      </c>
      <c r="B14" s="391">
        <v>0</v>
      </c>
      <c r="C14" s="391">
        <v>0</v>
      </c>
      <c r="D14" s="391"/>
      <c r="E14" s="391">
        <v>18</v>
      </c>
      <c r="F14" s="391">
        <v>482</v>
      </c>
      <c r="G14" s="391">
        <v>154240</v>
      </c>
      <c r="H14" s="391">
        <v>0.586838</v>
      </c>
      <c r="I14" s="391">
        <v>0</v>
      </c>
      <c r="J14" s="391">
        <v>0</v>
      </c>
      <c r="K14" s="391">
        <v>0</v>
      </c>
      <c r="L14" s="391">
        <v>0</v>
      </c>
      <c r="M14" s="391">
        <v>129.999997</v>
      </c>
      <c r="N14" s="391">
        <v>0</v>
      </c>
      <c r="O14" s="391">
        <v>0.017138</v>
      </c>
      <c r="P14" s="79"/>
      <c r="Q14" s="55"/>
      <c r="R14" s="55">
        <f t="shared" si="0"/>
        <v>0</v>
      </c>
      <c r="S14" s="55"/>
      <c r="T14" s="55"/>
      <c r="U14" s="55"/>
      <c r="V14" s="55"/>
      <c r="W14" s="55"/>
      <c r="X14" s="55"/>
      <c r="Y14" s="55"/>
      <c r="Z14" s="76"/>
    </row>
    <row r="15" spans="1:26" ht="12.75">
      <c r="A15" s="401">
        <v>17</v>
      </c>
      <c r="B15" s="391">
        <v>0</v>
      </c>
      <c r="C15" s="391">
        <v>0</v>
      </c>
      <c r="D15" s="391"/>
      <c r="E15" s="391">
        <v>38</v>
      </c>
      <c r="F15" s="391">
        <v>1067</v>
      </c>
      <c r="G15" s="391">
        <v>341440</v>
      </c>
      <c r="H15" s="391">
        <v>0.60922</v>
      </c>
      <c r="I15" s="391">
        <v>0</v>
      </c>
      <c r="J15" s="391">
        <v>0</v>
      </c>
      <c r="K15" s="391">
        <v>0</v>
      </c>
      <c r="L15" s="391">
        <v>0</v>
      </c>
      <c r="M15" s="391">
        <v>124.950215</v>
      </c>
      <c r="N15" s="391">
        <v>0</v>
      </c>
      <c r="O15" s="391">
        <v>0.037938</v>
      </c>
      <c r="P15" s="79"/>
      <c r="Q15" s="55"/>
      <c r="R15" s="55">
        <f t="shared" si="0"/>
        <v>0</v>
      </c>
      <c r="S15" s="55"/>
      <c r="T15" s="55"/>
      <c r="U15" s="55"/>
      <c r="V15" s="55"/>
      <c r="W15" s="55"/>
      <c r="X15" s="55"/>
      <c r="Y15" s="55"/>
      <c r="Z15" s="76"/>
    </row>
    <row r="16" spans="1:26" ht="12.75">
      <c r="A16" s="401">
        <v>18</v>
      </c>
      <c r="B16" s="391">
        <v>0</v>
      </c>
      <c r="C16" s="391">
        <v>0</v>
      </c>
      <c r="D16" s="391"/>
      <c r="E16" s="391">
        <v>46</v>
      </c>
      <c r="F16" s="391">
        <v>1346</v>
      </c>
      <c r="G16" s="391">
        <v>430720</v>
      </c>
      <c r="H16" s="391">
        <v>0.500228</v>
      </c>
      <c r="I16" s="391">
        <v>0</v>
      </c>
      <c r="J16" s="391">
        <v>0</v>
      </c>
      <c r="K16" s="391">
        <v>0</v>
      </c>
      <c r="L16" s="391">
        <v>0</v>
      </c>
      <c r="M16" s="391">
        <v>130.000001</v>
      </c>
      <c r="N16" s="391">
        <v>0</v>
      </c>
      <c r="O16" s="391">
        <v>0.047858</v>
      </c>
      <c r="P16" s="79"/>
      <c r="Q16" s="55"/>
      <c r="R16" s="55">
        <f t="shared" si="0"/>
        <v>0</v>
      </c>
      <c r="S16" s="55"/>
      <c r="T16" s="55"/>
      <c r="U16" s="55"/>
      <c r="V16" s="55"/>
      <c r="W16" s="55"/>
      <c r="X16" s="55"/>
      <c r="Y16" s="55"/>
      <c r="Z16" s="76"/>
    </row>
    <row r="17" spans="1:26" ht="12.75">
      <c r="A17" s="401">
        <v>19</v>
      </c>
      <c r="B17" s="391">
        <v>0</v>
      </c>
      <c r="C17" s="391">
        <v>0</v>
      </c>
      <c r="D17" s="391"/>
      <c r="E17" s="391">
        <v>52</v>
      </c>
      <c r="F17" s="391">
        <v>1339</v>
      </c>
      <c r="G17" s="391">
        <v>428480</v>
      </c>
      <c r="H17" s="391">
        <v>0.618042</v>
      </c>
      <c r="I17" s="391">
        <v>0</v>
      </c>
      <c r="J17" s="391">
        <v>0</v>
      </c>
      <c r="K17" s="391">
        <v>0</v>
      </c>
      <c r="L17" s="391">
        <v>0</v>
      </c>
      <c r="M17" s="391">
        <v>130.000002</v>
      </c>
      <c r="N17" s="391">
        <v>0</v>
      </c>
      <c r="O17" s="391">
        <v>0.047609</v>
      </c>
      <c r="P17" s="79"/>
      <c r="Q17" s="55"/>
      <c r="R17" s="55">
        <f t="shared" si="0"/>
        <v>0</v>
      </c>
      <c r="S17" s="55"/>
      <c r="T17" s="55"/>
      <c r="U17" s="55"/>
      <c r="V17" s="55"/>
      <c r="W17" s="55"/>
      <c r="X17" s="55"/>
      <c r="Y17" s="55"/>
      <c r="Z17" s="76"/>
    </row>
    <row r="18" spans="1:26" ht="12.75">
      <c r="A18" s="401">
        <v>20</v>
      </c>
      <c r="B18" s="391">
        <v>0</v>
      </c>
      <c r="C18" s="391">
        <v>0</v>
      </c>
      <c r="D18" s="391"/>
      <c r="E18" s="391">
        <v>48</v>
      </c>
      <c r="F18" s="391">
        <v>1135</v>
      </c>
      <c r="G18" s="391">
        <v>363200</v>
      </c>
      <c r="H18" s="391">
        <v>0.814069</v>
      </c>
      <c r="I18" s="391">
        <v>0</v>
      </c>
      <c r="J18" s="391">
        <v>0</v>
      </c>
      <c r="K18" s="391">
        <v>0</v>
      </c>
      <c r="L18" s="391">
        <v>0</v>
      </c>
      <c r="M18" s="391">
        <v>96.175389</v>
      </c>
      <c r="N18" s="391">
        <v>0</v>
      </c>
      <c r="O18" s="391">
        <v>0.040356</v>
      </c>
      <c r="P18" s="79"/>
      <c r="Q18" s="55"/>
      <c r="R18" s="55">
        <f t="shared" si="0"/>
        <v>0</v>
      </c>
      <c r="S18" s="55"/>
      <c r="T18" s="55"/>
      <c r="U18" s="55"/>
      <c r="V18" s="55"/>
      <c r="W18" s="55"/>
      <c r="X18" s="55"/>
      <c r="Y18" s="55"/>
      <c r="Z18" s="76"/>
    </row>
    <row r="19" spans="1:26" ht="12.75">
      <c r="A19" s="401">
        <v>21</v>
      </c>
      <c r="B19" s="391">
        <v>0</v>
      </c>
      <c r="C19" s="391">
        <v>0</v>
      </c>
      <c r="D19" s="391"/>
      <c r="E19" s="391">
        <v>950</v>
      </c>
      <c r="F19" s="391">
        <v>1890</v>
      </c>
      <c r="G19" s="391">
        <v>22680000</v>
      </c>
      <c r="H19" s="391">
        <v>1.104328</v>
      </c>
      <c r="I19" s="391">
        <v>0</v>
      </c>
      <c r="J19" s="391">
        <v>0</v>
      </c>
      <c r="K19" s="391">
        <v>0</v>
      </c>
      <c r="L19" s="391">
        <v>0</v>
      </c>
      <c r="M19" s="391">
        <v>130.000006</v>
      </c>
      <c r="N19" s="391">
        <v>30</v>
      </c>
      <c r="O19" s="391">
        <v>2.52</v>
      </c>
      <c r="P19" s="79"/>
      <c r="Q19" s="55"/>
      <c r="R19" s="55">
        <f t="shared" si="0"/>
        <v>0</v>
      </c>
      <c r="S19" s="55"/>
      <c r="T19" s="55"/>
      <c r="U19" s="55"/>
      <c r="V19" s="55"/>
      <c r="W19" s="55"/>
      <c r="X19" s="55"/>
      <c r="Y19" s="55"/>
      <c r="Z19" s="76"/>
    </row>
    <row r="20" spans="1:26" ht="12.75">
      <c r="A20" s="401">
        <v>22</v>
      </c>
      <c r="B20" s="391">
        <v>0</v>
      </c>
      <c r="C20" s="391">
        <v>0</v>
      </c>
      <c r="D20" s="391"/>
      <c r="E20" s="391">
        <v>2709</v>
      </c>
      <c r="F20" s="391">
        <v>5411</v>
      </c>
      <c r="G20" s="391">
        <v>64932000</v>
      </c>
      <c r="H20" s="391">
        <v>0.882562</v>
      </c>
      <c r="I20" s="391">
        <v>0</v>
      </c>
      <c r="J20" s="391">
        <v>0</v>
      </c>
      <c r="K20" s="391">
        <v>0</v>
      </c>
      <c r="L20" s="391">
        <v>0</v>
      </c>
      <c r="M20" s="391">
        <v>130.000008</v>
      </c>
      <c r="N20" s="391">
        <v>30</v>
      </c>
      <c r="O20" s="391">
        <v>7.214667</v>
      </c>
      <c r="P20" s="79"/>
      <c r="Q20" s="55"/>
      <c r="R20" s="55">
        <f t="shared" si="0"/>
        <v>0</v>
      </c>
      <c r="S20" s="55"/>
      <c r="T20" s="55"/>
      <c r="U20" s="55"/>
      <c r="V20" s="55"/>
      <c r="W20" s="55"/>
      <c r="X20" s="55"/>
      <c r="Y20" s="55"/>
      <c r="Z20" s="76"/>
    </row>
    <row r="21" spans="1:26" ht="12.75">
      <c r="A21" s="401">
        <v>23</v>
      </c>
      <c r="B21" s="391">
        <v>0</v>
      </c>
      <c r="C21" s="391">
        <v>0</v>
      </c>
      <c r="D21" s="391"/>
      <c r="E21" s="391">
        <v>2273</v>
      </c>
      <c r="F21" s="391">
        <v>4539</v>
      </c>
      <c r="G21" s="391">
        <v>54468000</v>
      </c>
      <c r="H21" s="391">
        <v>1.06932</v>
      </c>
      <c r="I21" s="391">
        <v>0</v>
      </c>
      <c r="J21" s="391">
        <v>0</v>
      </c>
      <c r="K21" s="391">
        <v>0</v>
      </c>
      <c r="L21" s="391">
        <v>0</v>
      </c>
      <c r="M21" s="391">
        <v>130.000003</v>
      </c>
      <c r="N21" s="391">
        <v>30</v>
      </c>
      <c r="O21" s="391">
        <v>6.052</v>
      </c>
      <c r="P21" s="79"/>
      <c r="Q21" s="55"/>
      <c r="R21" s="55">
        <f t="shared" si="0"/>
        <v>0</v>
      </c>
      <c r="S21" s="55"/>
      <c r="T21" s="55"/>
      <c r="U21" s="55"/>
      <c r="V21" s="55"/>
      <c r="W21" s="55"/>
      <c r="X21" s="55"/>
      <c r="Y21" s="55"/>
      <c r="Z21" s="76"/>
    </row>
    <row r="22" spans="1:26" ht="12.75">
      <c r="A22" s="401">
        <v>24</v>
      </c>
      <c r="B22" s="391">
        <v>0</v>
      </c>
      <c r="C22" s="391">
        <v>0</v>
      </c>
      <c r="D22" s="391"/>
      <c r="E22" s="391">
        <v>2248</v>
      </c>
      <c r="F22" s="391">
        <v>4476</v>
      </c>
      <c r="G22" s="391">
        <v>53712000</v>
      </c>
      <c r="H22" s="391">
        <v>1.267042</v>
      </c>
      <c r="I22" s="391">
        <v>0</v>
      </c>
      <c r="J22" s="391">
        <v>0</v>
      </c>
      <c r="K22" s="391">
        <v>0</v>
      </c>
      <c r="L22" s="391">
        <v>0</v>
      </c>
      <c r="M22" s="391">
        <v>130.000002</v>
      </c>
      <c r="N22" s="391">
        <v>30</v>
      </c>
      <c r="O22" s="391">
        <v>5.968</v>
      </c>
      <c r="P22" s="79"/>
      <c r="Q22" s="55"/>
      <c r="R22" s="55">
        <f t="shared" si="0"/>
        <v>0</v>
      </c>
      <c r="S22" s="55"/>
      <c r="T22" s="55"/>
      <c r="U22" s="55"/>
      <c r="V22" s="55"/>
      <c r="W22" s="55"/>
      <c r="X22" s="55"/>
      <c r="Y22" s="55"/>
      <c r="Z22" s="76"/>
    </row>
    <row r="23" spans="1:26" ht="12.75">
      <c r="A23" s="401">
        <v>0</v>
      </c>
      <c r="B23" s="391">
        <v>1</v>
      </c>
      <c r="C23" s="391">
        <v>0</v>
      </c>
      <c r="D23" s="391"/>
      <c r="E23" s="391">
        <v>1430</v>
      </c>
      <c r="F23" s="391">
        <v>4057</v>
      </c>
      <c r="G23" s="391">
        <v>33616800</v>
      </c>
      <c r="H23" s="391">
        <v>1.885822</v>
      </c>
      <c r="I23" s="391">
        <v>0</v>
      </c>
      <c r="J23" s="391">
        <v>0</v>
      </c>
      <c r="K23" s="391">
        <v>0</v>
      </c>
      <c r="L23" s="391">
        <v>0</v>
      </c>
      <c r="M23" s="391">
        <v>129.596782</v>
      </c>
      <c r="N23" s="391">
        <v>30</v>
      </c>
      <c r="O23" s="391">
        <v>3.7352</v>
      </c>
      <c r="P23" s="79"/>
      <c r="Q23" s="55"/>
      <c r="R23" s="55">
        <f t="shared" si="0"/>
        <v>0</v>
      </c>
      <c r="S23" s="55"/>
      <c r="T23" s="55"/>
      <c r="U23" s="55"/>
      <c r="V23" s="55"/>
      <c r="W23" s="55"/>
      <c r="X23" s="55"/>
      <c r="Y23" s="55"/>
      <c r="Z23" s="76"/>
    </row>
    <row r="24" spans="1:26" ht="12.75">
      <c r="A24" s="401">
        <v>0</v>
      </c>
      <c r="B24" s="391">
        <v>2</v>
      </c>
      <c r="C24" s="391">
        <v>0</v>
      </c>
      <c r="D24" s="391"/>
      <c r="E24" s="391">
        <v>976</v>
      </c>
      <c r="F24" s="391">
        <v>2813</v>
      </c>
      <c r="G24" s="391">
        <v>22998720</v>
      </c>
      <c r="H24" s="391">
        <v>2.052932</v>
      </c>
      <c r="I24" s="391">
        <v>0</v>
      </c>
      <c r="J24" s="391">
        <v>0</v>
      </c>
      <c r="K24" s="391">
        <v>0</v>
      </c>
      <c r="L24" s="391">
        <v>0</v>
      </c>
      <c r="M24" s="391">
        <v>129.999999</v>
      </c>
      <c r="N24" s="391">
        <v>30</v>
      </c>
      <c r="O24" s="391">
        <v>2.555413</v>
      </c>
      <c r="P24" s="79"/>
      <c r="Q24" s="55"/>
      <c r="R24" s="55">
        <f t="shared" si="0"/>
        <v>0</v>
      </c>
      <c r="S24" s="55"/>
      <c r="T24" s="55"/>
      <c r="U24" s="55"/>
      <c r="V24" s="55"/>
      <c r="W24" s="55"/>
      <c r="X24" s="55"/>
      <c r="Y24" s="55"/>
      <c r="Z24" s="76"/>
    </row>
    <row r="25" spans="1:26" ht="12.75">
      <c r="A25" s="401">
        <v>0</v>
      </c>
      <c r="B25" s="391">
        <v>3</v>
      </c>
      <c r="C25" s="391">
        <v>0</v>
      </c>
      <c r="D25" s="391"/>
      <c r="E25" s="391">
        <v>1068</v>
      </c>
      <c r="F25" s="391">
        <v>2983</v>
      </c>
      <c r="G25" s="391">
        <v>25155520</v>
      </c>
      <c r="H25" s="391">
        <v>1.770852</v>
      </c>
      <c r="I25" s="391">
        <v>0</v>
      </c>
      <c r="J25" s="391">
        <v>0</v>
      </c>
      <c r="K25" s="391">
        <v>0</v>
      </c>
      <c r="L25" s="391">
        <v>0</v>
      </c>
      <c r="M25" s="391">
        <v>129.840727</v>
      </c>
      <c r="N25" s="391">
        <v>30</v>
      </c>
      <c r="O25" s="391">
        <v>2.795058</v>
      </c>
      <c r="P25" s="79"/>
      <c r="Q25" s="55"/>
      <c r="R25" s="55">
        <f t="shared" si="0"/>
        <v>0</v>
      </c>
      <c r="S25" s="55"/>
      <c r="T25" s="55"/>
      <c r="U25" s="55"/>
      <c r="V25" s="55"/>
      <c r="W25" s="55"/>
      <c r="X25" s="55"/>
      <c r="Y25" s="55"/>
      <c r="Z25" s="76"/>
    </row>
    <row r="26" spans="1:26" ht="12.75">
      <c r="A26" s="401">
        <v>0</v>
      </c>
      <c r="B26" s="391">
        <v>4</v>
      </c>
      <c r="C26" s="391">
        <v>0</v>
      </c>
      <c r="D26" s="391"/>
      <c r="E26" s="391">
        <v>1595</v>
      </c>
      <c r="F26" s="391">
        <v>4646</v>
      </c>
      <c r="G26" s="391">
        <v>37683040</v>
      </c>
      <c r="H26" s="391">
        <v>1.867486</v>
      </c>
      <c r="I26" s="391">
        <v>0</v>
      </c>
      <c r="J26" s="391">
        <v>0</v>
      </c>
      <c r="K26" s="391">
        <v>0</v>
      </c>
      <c r="L26" s="391">
        <v>0</v>
      </c>
      <c r="M26" s="391">
        <v>130.000007</v>
      </c>
      <c r="N26" s="391">
        <v>30</v>
      </c>
      <c r="O26" s="391">
        <v>4.187004</v>
      </c>
      <c r="P26" s="79"/>
      <c r="Q26" s="55"/>
      <c r="R26" s="55">
        <f t="shared" si="0"/>
        <v>0</v>
      </c>
      <c r="S26" s="55"/>
      <c r="T26" s="55"/>
      <c r="U26" s="55"/>
      <c r="V26" s="55"/>
      <c r="W26" s="55"/>
      <c r="X26" s="55"/>
      <c r="Y26" s="55"/>
      <c r="Z26" s="76"/>
    </row>
    <row r="27" spans="1:26" ht="12.75">
      <c r="A27" s="401">
        <v>0</v>
      </c>
      <c r="B27" s="391">
        <v>5</v>
      </c>
      <c r="C27" s="391">
        <v>0</v>
      </c>
      <c r="D27" s="391"/>
      <c r="E27" s="391">
        <v>1669</v>
      </c>
      <c r="F27" s="391">
        <v>5011</v>
      </c>
      <c r="G27" s="391">
        <v>39189760</v>
      </c>
      <c r="H27" s="391">
        <v>1.901931</v>
      </c>
      <c r="I27" s="391">
        <v>0</v>
      </c>
      <c r="J27" s="391">
        <v>0</v>
      </c>
      <c r="K27" s="391">
        <v>0</v>
      </c>
      <c r="L27" s="391">
        <v>0</v>
      </c>
      <c r="M27" s="391">
        <v>129.999993</v>
      </c>
      <c r="N27" s="391">
        <v>30</v>
      </c>
      <c r="O27" s="391">
        <v>4.354418</v>
      </c>
      <c r="P27" s="55"/>
      <c r="Q27" s="55"/>
      <c r="R27" s="55">
        <f t="shared" si="0"/>
        <v>0</v>
      </c>
      <c r="S27" s="55"/>
      <c r="T27" s="55"/>
      <c r="U27" s="55"/>
      <c r="V27" s="55"/>
      <c r="W27" s="55"/>
      <c r="X27" s="55"/>
      <c r="Y27" s="55"/>
      <c r="Z27" s="76"/>
    </row>
    <row r="28" spans="1:26" ht="12.75">
      <c r="A28" s="401">
        <v>0</v>
      </c>
      <c r="B28" s="391">
        <v>6</v>
      </c>
      <c r="C28" s="391">
        <v>0</v>
      </c>
      <c r="D28" s="391"/>
      <c r="E28" s="391">
        <v>1215</v>
      </c>
      <c r="F28" s="391">
        <v>3514</v>
      </c>
      <c r="G28" s="391">
        <v>28654240</v>
      </c>
      <c r="H28" s="391">
        <v>1.906315</v>
      </c>
      <c r="I28" s="391">
        <v>0</v>
      </c>
      <c r="J28" s="391">
        <v>0</v>
      </c>
      <c r="K28" s="391">
        <v>0</v>
      </c>
      <c r="L28" s="391">
        <v>0</v>
      </c>
      <c r="M28" s="391">
        <v>128.956029</v>
      </c>
      <c r="N28" s="391">
        <v>30</v>
      </c>
      <c r="O28" s="391">
        <v>3.183804</v>
      </c>
      <c r="P28" s="55"/>
      <c r="Q28" s="55"/>
      <c r="R28" s="55">
        <f t="shared" si="0"/>
        <v>0</v>
      </c>
      <c r="S28" s="55"/>
      <c r="T28" s="55"/>
      <c r="U28" s="55"/>
      <c r="V28" s="55"/>
      <c r="W28" s="55"/>
      <c r="X28" s="55"/>
      <c r="Y28" s="55"/>
      <c r="Z28" s="76"/>
    </row>
    <row r="29" spans="1:26" ht="12.75">
      <c r="A29" s="401">
        <v>0</v>
      </c>
      <c r="B29" s="391">
        <v>11</v>
      </c>
      <c r="C29" s="391">
        <v>0</v>
      </c>
      <c r="D29" s="391"/>
      <c r="E29" s="391">
        <v>1347</v>
      </c>
      <c r="F29" s="391">
        <v>2673</v>
      </c>
      <c r="G29" s="391">
        <v>32076000</v>
      </c>
      <c r="H29" s="391">
        <v>1.497999</v>
      </c>
      <c r="I29" s="391">
        <v>0</v>
      </c>
      <c r="J29" s="391">
        <v>0</v>
      </c>
      <c r="K29" s="391">
        <v>0</v>
      </c>
      <c r="L29" s="391">
        <v>0</v>
      </c>
      <c r="M29" s="391">
        <v>129.166411</v>
      </c>
      <c r="N29" s="391">
        <v>30</v>
      </c>
      <c r="O29" s="391">
        <v>3.564</v>
      </c>
      <c r="P29" s="55"/>
      <c r="Q29" s="55"/>
      <c r="R29" s="55">
        <f t="shared" si="0"/>
        <v>0</v>
      </c>
      <c r="S29" s="55"/>
      <c r="T29" s="55"/>
      <c r="U29" s="55"/>
      <c r="V29" s="55"/>
      <c r="W29" s="55"/>
      <c r="X29" s="55"/>
      <c r="Y29" s="55"/>
      <c r="Z29" s="76"/>
    </row>
    <row r="30" spans="1:26" ht="12.75">
      <c r="A30" s="401">
        <v>0</v>
      </c>
      <c r="B30" s="391">
        <v>12</v>
      </c>
      <c r="C30" s="391">
        <v>0</v>
      </c>
      <c r="D30" s="391"/>
      <c r="E30" s="391">
        <v>975</v>
      </c>
      <c r="F30" s="391">
        <v>1938</v>
      </c>
      <c r="G30" s="391">
        <v>23256000</v>
      </c>
      <c r="H30" s="391">
        <v>1.346128</v>
      </c>
      <c r="I30" s="391">
        <v>0</v>
      </c>
      <c r="J30" s="391">
        <v>0</v>
      </c>
      <c r="K30" s="391">
        <v>0</v>
      </c>
      <c r="L30" s="391">
        <v>0</v>
      </c>
      <c r="M30" s="391">
        <v>130.000004</v>
      </c>
      <c r="N30" s="391">
        <v>30</v>
      </c>
      <c r="O30" s="391">
        <v>2.584</v>
      </c>
      <c r="P30" s="55"/>
      <c r="Q30" s="55"/>
      <c r="R30" s="55">
        <f t="shared" si="0"/>
        <v>0</v>
      </c>
      <c r="S30" s="55"/>
      <c r="T30" s="55"/>
      <c r="U30" s="55"/>
      <c r="V30" s="55"/>
      <c r="W30" s="55"/>
      <c r="X30" s="55"/>
      <c r="Y30" s="55"/>
      <c r="Z30" s="76"/>
    </row>
    <row r="31" spans="1:26" ht="12.75">
      <c r="A31" s="401">
        <v>0</v>
      </c>
      <c r="B31" s="391">
        <v>13</v>
      </c>
      <c r="C31" s="391">
        <v>0</v>
      </c>
      <c r="D31" s="391"/>
      <c r="E31" s="391">
        <v>1004</v>
      </c>
      <c r="F31" s="391">
        <v>1990</v>
      </c>
      <c r="G31" s="391">
        <v>23880000</v>
      </c>
      <c r="H31" s="391">
        <v>1.433731</v>
      </c>
      <c r="I31" s="391">
        <v>0</v>
      </c>
      <c r="J31" s="391">
        <v>0</v>
      </c>
      <c r="K31" s="391">
        <v>0</v>
      </c>
      <c r="L31" s="391">
        <v>0</v>
      </c>
      <c r="M31" s="391">
        <v>129.203279</v>
      </c>
      <c r="N31" s="391">
        <v>30</v>
      </c>
      <c r="O31" s="391">
        <v>2.653333</v>
      </c>
      <c r="P31" s="55"/>
      <c r="Q31" s="55"/>
      <c r="R31" s="55">
        <f t="shared" si="0"/>
        <v>0</v>
      </c>
      <c r="S31" s="55"/>
      <c r="T31" s="55"/>
      <c r="U31" s="55"/>
      <c r="V31" s="55"/>
      <c r="W31" s="55"/>
      <c r="X31" s="55"/>
      <c r="Y31" s="55"/>
      <c r="Z31" s="76"/>
    </row>
    <row r="32" spans="1:26" ht="12.75">
      <c r="A32" s="401">
        <v>0</v>
      </c>
      <c r="B32" s="391">
        <v>14</v>
      </c>
      <c r="C32" s="391">
        <v>0</v>
      </c>
      <c r="D32" s="391"/>
      <c r="E32" s="391">
        <v>1376</v>
      </c>
      <c r="F32" s="391">
        <v>2739</v>
      </c>
      <c r="G32" s="391">
        <v>32868000</v>
      </c>
      <c r="H32" s="391">
        <v>1.878571</v>
      </c>
      <c r="I32" s="391">
        <v>0</v>
      </c>
      <c r="J32" s="391">
        <v>0</v>
      </c>
      <c r="K32" s="391">
        <v>0</v>
      </c>
      <c r="L32" s="391">
        <v>0</v>
      </c>
      <c r="M32" s="391">
        <v>129.999994</v>
      </c>
      <c r="N32" s="391">
        <v>30</v>
      </c>
      <c r="O32" s="391">
        <v>3.652</v>
      </c>
      <c r="P32" s="55"/>
      <c r="Q32" s="55"/>
      <c r="R32" s="55">
        <f t="shared" si="0"/>
        <v>0</v>
      </c>
      <c r="S32" s="55"/>
      <c r="T32" s="55"/>
      <c r="U32" s="55"/>
      <c r="V32" s="55"/>
      <c r="W32" s="55"/>
      <c r="X32" s="55"/>
      <c r="Y32" s="55"/>
      <c r="Z32" s="76"/>
    </row>
    <row r="33" spans="1:26" ht="12.75">
      <c r="A33" s="401">
        <v>0</v>
      </c>
      <c r="B33" s="391">
        <v>15</v>
      </c>
      <c r="C33" s="391">
        <v>0</v>
      </c>
      <c r="D33" s="391"/>
      <c r="E33" s="391">
        <v>1316</v>
      </c>
      <c r="F33" s="391">
        <v>2610</v>
      </c>
      <c r="G33" s="391">
        <v>31320000</v>
      </c>
      <c r="H33" s="391">
        <v>1.595193</v>
      </c>
      <c r="I33" s="391">
        <v>0</v>
      </c>
      <c r="J33" s="391">
        <v>0</v>
      </c>
      <c r="K33" s="391">
        <v>0</v>
      </c>
      <c r="L33" s="391">
        <v>0</v>
      </c>
      <c r="M33" s="391">
        <v>124.666089</v>
      </c>
      <c r="N33" s="391">
        <v>30</v>
      </c>
      <c r="O33" s="391">
        <v>3.48</v>
      </c>
      <c r="P33" s="55"/>
      <c r="Q33" s="55"/>
      <c r="R33" s="90"/>
      <c r="S33" s="55">
        <v>0.0001</v>
      </c>
      <c r="T33" s="55"/>
      <c r="U33" s="55"/>
      <c r="V33" s="55"/>
      <c r="W33" s="55"/>
      <c r="X33" s="55"/>
      <c r="Y33" s="55"/>
      <c r="Z33" s="76"/>
    </row>
    <row r="34" spans="1:26" ht="12.75">
      <c r="A34" s="401">
        <v>0</v>
      </c>
      <c r="B34" s="391">
        <v>16</v>
      </c>
      <c r="C34" s="391">
        <v>0</v>
      </c>
      <c r="D34" s="391"/>
      <c r="E34" s="391">
        <v>517</v>
      </c>
      <c r="F34" s="391">
        <v>1030</v>
      </c>
      <c r="G34" s="391">
        <v>12360000</v>
      </c>
      <c r="H34" s="391">
        <v>1.775231</v>
      </c>
      <c r="I34" s="391">
        <v>0</v>
      </c>
      <c r="J34" s="391">
        <v>0</v>
      </c>
      <c r="K34" s="391">
        <v>0</v>
      </c>
      <c r="L34" s="391">
        <v>0</v>
      </c>
      <c r="M34" s="391">
        <v>129.999999</v>
      </c>
      <c r="N34" s="391">
        <v>30</v>
      </c>
      <c r="O34" s="391">
        <v>1.373333</v>
      </c>
      <c r="P34" s="55"/>
      <c r="Q34" s="55"/>
      <c r="R34" s="90"/>
      <c r="S34" s="55">
        <v>0.0001</v>
      </c>
      <c r="T34" s="55"/>
      <c r="U34" s="55"/>
      <c r="V34" s="55"/>
      <c r="W34" s="55"/>
      <c r="X34" s="55"/>
      <c r="Y34" s="55"/>
      <c r="Z34" s="76"/>
    </row>
    <row r="35" spans="1:26" ht="12.75">
      <c r="A35" s="401">
        <v>0</v>
      </c>
      <c r="B35" s="391">
        <v>17</v>
      </c>
      <c r="C35" s="391">
        <v>0</v>
      </c>
      <c r="D35" s="391"/>
      <c r="E35" s="391">
        <v>1114</v>
      </c>
      <c r="F35" s="391">
        <v>2214</v>
      </c>
      <c r="G35" s="391">
        <v>26568000</v>
      </c>
      <c r="H35" s="391">
        <v>1.290289</v>
      </c>
      <c r="I35" s="391">
        <v>0</v>
      </c>
      <c r="J35" s="391">
        <v>0</v>
      </c>
      <c r="K35" s="391">
        <v>0</v>
      </c>
      <c r="L35" s="391">
        <v>0</v>
      </c>
      <c r="M35" s="391">
        <v>129.303691</v>
      </c>
      <c r="N35" s="391">
        <v>30</v>
      </c>
      <c r="O35" s="391">
        <v>2.952</v>
      </c>
      <c r="P35" s="55"/>
      <c r="Q35" s="55"/>
      <c r="R35" s="90"/>
      <c r="S35" s="101">
        <v>0.05</v>
      </c>
      <c r="T35" s="55"/>
      <c r="U35" s="55"/>
      <c r="V35" s="55"/>
      <c r="W35" s="55"/>
      <c r="X35" s="55"/>
      <c r="Y35" s="55"/>
      <c r="Z35" s="76"/>
    </row>
    <row r="36" spans="1:26" ht="12.75">
      <c r="A36" s="401">
        <v>0</v>
      </c>
      <c r="B36" s="391">
        <v>18</v>
      </c>
      <c r="C36" s="391">
        <v>0</v>
      </c>
      <c r="D36" s="391"/>
      <c r="E36" s="391">
        <v>1360</v>
      </c>
      <c r="F36" s="391">
        <v>2702</v>
      </c>
      <c r="G36" s="391">
        <v>32424000</v>
      </c>
      <c r="H36" s="391">
        <v>1.338377</v>
      </c>
      <c r="I36" s="391">
        <v>0</v>
      </c>
      <c r="J36" s="391">
        <v>0</v>
      </c>
      <c r="K36" s="391">
        <v>0</v>
      </c>
      <c r="L36" s="391">
        <v>0</v>
      </c>
      <c r="M36" s="391">
        <v>129.999996</v>
      </c>
      <c r="N36" s="391">
        <v>30</v>
      </c>
      <c r="O36" s="391">
        <v>3.602667</v>
      </c>
      <c r="P36" s="55"/>
      <c r="Q36" s="55"/>
      <c r="R36" s="90"/>
      <c r="S36" s="101">
        <v>0.05</v>
      </c>
      <c r="T36" s="55"/>
      <c r="U36" s="55"/>
      <c r="V36" s="55"/>
      <c r="W36" s="55"/>
      <c r="X36" s="55"/>
      <c r="Y36" s="55"/>
      <c r="Z36" s="76"/>
    </row>
    <row r="37" spans="1:26" ht="12.75">
      <c r="A37" s="401">
        <v>0</v>
      </c>
      <c r="B37" s="391">
        <v>19</v>
      </c>
      <c r="C37" s="391">
        <v>0</v>
      </c>
      <c r="D37" s="391"/>
      <c r="E37" s="391">
        <v>1374</v>
      </c>
      <c r="F37" s="391">
        <v>2728</v>
      </c>
      <c r="G37" s="391">
        <v>32736000</v>
      </c>
      <c r="H37" s="391">
        <v>1.844351</v>
      </c>
      <c r="I37" s="391">
        <v>0</v>
      </c>
      <c r="J37" s="391">
        <v>0</v>
      </c>
      <c r="K37" s="391">
        <v>0</v>
      </c>
      <c r="L37" s="391">
        <v>0</v>
      </c>
      <c r="M37" s="391">
        <v>130.000002</v>
      </c>
      <c r="N37" s="391">
        <v>30</v>
      </c>
      <c r="O37" s="391">
        <v>3.637333</v>
      </c>
      <c r="P37" s="55"/>
      <c r="Q37" s="55"/>
      <c r="R37" s="90"/>
      <c r="S37" s="101">
        <v>0.05</v>
      </c>
      <c r="T37" s="55"/>
      <c r="U37" s="55"/>
      <c r="V37" s="55"/>
      <c r="W37" s="55"/>
      <c r="X37" s="55"/>
      <c r="Y37" s="55"/>
      <c r="Z37" s="76"/>
    </row>
    <row r="38" spans="1:26" ht="12.75">
      <c r="A38" s="401">
        <v>0</v>
      </c>
      <c r="B38" s="391">
        <v>20</v>
      </c>
      <c r="C38" s="391">
        <v>0</v>
      </c>
      <c r="D38" s="391"/>
      <c r="E38" s="391">
        <v>1174</v>
      </c>
      <c r="F38" s="391">
        <v>2330</v>
      </c>
      <c r="G38" s="391">
        <v>27960000</v>
      </c>
      <c r="H38" s="391">
        <v>1.769987</v>
      </c>
      <c r="I38" s="391">
        <v>0</v>
      </c>
      <c r="J38" s="391">
        <v>0</v>
      </c>
      <c r="K38" s="391">
        <v>0</v>
      </c>
      <c r="L38" s="391">
        <v>0</v>
      </c>
      <c r="M38" s="391">
        <v>123.652957</v>
      </c>
      <c r="N38" s="391">
        <v>30</v>
      </c>
      <c r="O38" s="391">
        <v>3.106667</v>
      </c>
      <c r="P38" s="55"/>
      <c r="Q38" s="55"/>
      <c r="R38" s="90"/>
      <c r="S38" s="101">
        <v>0.05</v>
      </c>
      <c r="T38" s="55"/>
      <c r="U38" s="55"/>
      <c r="V38" s="55"/>
      <c r="W38" s="55"/>
      <c r="X38" s="55"/>
      <c r="Y38" s="55"/>
      <c r="Z38" s="76"/>
    </row>
    <row r="39" spans="1:26" ht="12.75">
      <c r="A39" s="401">
        <v>0</v>
      </c>
      <c r="B39" s="391">
        <v>21</v>
      </c>
      <c r="C39" s="391">
        <v>0</v>
      </c>
      <c r="D39" s="391"/>
      <c r="E39" s="391">
        <v>28</v>
      </c>
      <c r="F39" s="391">
        <v>909</v>
      </c>
      <c r="G39" s="391">
        <v>290880</v>
      </c>
      <c r="H39" s="391">
        <v>1.716829</v>
      </c>
      <c r="I39" s="391">
        <v>0</v>
      </c>
      <c r="J39" s="391">
        <v>0</v>
      </c>
      <c r="K39" s="391">
        <v>0</v>
      </c>
      <c r="L39" s="391">
        <v>0</v>
      </c>
      <c r="M39" s="391">
        <v>129.999999</v>
      </c>
      <c r="N39" s="391">
        <v>30</v>
      </c>
      <c r="O39" s="391">
        <v>0.03232</v>
      </c>
      <c r="P39" s="55"/>
      <c r="Q39" s="55"/>
      <c r="R39" s="90"/>
      <c r="S39" s="101">
        <v>0.05</v>
      </c>
      <c r="T39" s="55"/>
      <c r="U39" s="55"/>
      <c r="V39" s="55"/>
      <c r="W39" s="55"/>
      <c r="X39" s="55"/>
      <c r="Y39" s="55"/>
      <c r="Z39" s="76"/>
    </row>
    <row r="40" spans="1:26" ht="12.75">
      <c r="A40" s="401">
        <v>0</v>
      </c>
      <c r="B40" s="391">
        <v>22</v>
      </c>
      <c r="C40" s="391">
        <v>0</v>
      </c>
      <c r="D40" s="391"/>
      <c r="E40" s="391">
        <v>62</v>
      </c>
      <c r="F40" s="391">
        <v>2619</v>
      </c>
      <c r="G40" s="391">
        <v>838080</v>
      </c>
      <c r="H40" s="391">
        <v>0.751236</v>
      </c>
      <c r="I40" s="391">
        <v>0</v>
      </c>
      <c r="J40" s="391">
        <v>0</v>
      </c>
      <c r="K40" s="391">
        <v>0</v>
      </c>
      <c r="L40" s="391">
        <v>0</v>
      </c>
      <c r="M40" s="391">
        <v>129.999997</v>
      </c>
      <c r="N40" s="391">
        <v>30</v>
      </c>
      <c r="O40" s="391">
        <v>0.09312</v>
      </c>
      <c r="P40" s="55"/>
      <c r="Q40" s="55"/>
      <c r="R40" s="90"/>
      <c r="S40" s="101">
        <v>0.05</v>
      </c>
      <c r="T40" s="55"/>
      <c r="U40" s="55"/>
      <c r="V40" s="55"/>
      <c r="W40" s="55"/>
      <c r="X40" s="55"/>
      <c r="Y40" s="55"/>
      <c r="Z40" s="76"/>
    </row>
    <row r="41" spans="1:26" ht="12.75">
      <c r="A41" s="401">
        <v>0</v>
      </c>
      <c r="B41" s="391">
        <v>23</v>
      </c>
      <c r="C41" s="391">
        <v>0</v>
      </c>
      <c r="D41" s="391"/>
      <c r="E41" s="391">
        <v>54</v>
      </c>
      <c r="F41" s="391">
        <v>2227</v>
      </c>
      <c r="G41" s="391">
        <v>712640</v>
      </c>
      <c r="H41" s="391">
        <v>0.671256</v>
      </c>
      <c r="I41" s="391">
        <v>0</v>
      </c>
      <c r="J41" s="391">
        <v>0</v>
      </c>
      <c r="K41" s="391">
        <v>0</v>
      </c>
      <c r="L41" s="391">
        <v>0</v>
      </c>
      <c r="M41" s="391">
        <v>129.999994</v>
      </c>
      <c r="N41" s="391">
        <v>30</v>
      </c>
      <c r="O41" s="391">
        <v>0.079182</v>
      </c>
      <c r="P41" s="55"/>
      <c r="Q41" s="55"/>
      <c r="R41" s="90"/>
      <c r="S41" s="55">
        <v>0.0001</v>
      </c>
      <c r="T41" s="55"/>
      <c r="U41" s="55"/>
      <c r="V41" s="55"/>
      <c r="W41" s="55"/>
      <c r="X41" s="55"/>
      <c r="Y41" s="55"/>
      <c r="Z41" s="76"/>
    </row>
    <row r="42" spans="1:26" ht="12.75">
      <c r="A42" s="401">
        <v>0</v>
      </c>
      <c r="B42" s="391">
        <v>24</v>
      </c>
      <c r="C42" s="391">
        <v>0</v>
      </c>
      <c r="D42" s="391"/>
      <c r="E42" s="391">
        <v>66</v>
      </c>
      <c r="F42" s="391">
        <v>2164</v>
      </c>
      <c r="G42" s="391">
        <v>692480</v>
      </c>
      <c r="H42" s="391">
        <v>0.68439</v>
      </c>
      <c r="I42" s="391">
        <v>0</v>
      </c>
      <c r="J42" s="391">
        <v>0</v>
      </c>
      <c r="K42" s="391">
        <v>0</v>
      </c>
      <c r="L42" s="391">
        <v>0</v>
      </c>
      <c r="M42" s="391">
        <v>129.999992</v>
      </c>
      <c r="N42" s="391">
        <v>30</v>
      </c>
      <c r="O42" s="391">
        <v>0.076942</v>
      </c>
      <c r="P42" s="55"/>
      <c r="Q42" s="55"/>
      <c r="R42" s="90"/>
      <c r="S42" s="55">
        <v>0.0001</v>
      </c>
      <c r="T42" s="55"/>
      <c r="U42" s="55"/>
      <c r="V42" s="55"/>
      <c r="W42" s="55"/>
      <c r="X42" s="55"/>
      <c r="Y42" s="55"/>
      <c r="Z42" s="76"/>
    </row>
    <row r="43" spans="1:26" ht="12.75">
      <c r="A43" s="401">
        <v>7</v>
      </c>
      <c r="B43" s="391">
        <v>0</v>
      </c>
      <c r="C43" s="391"/>
      <c r="D43" s="391">
        <v>5</v>
      </c>
      <c r="E43" s="391">
        <v>1097</v>
      </c>
      <c r="F43" s="391">
        <v>2194</v>
      </c>
      <c r="G43" s="391">
        <v>8986624</v>
      </c>
      <c r="H43" s="391">
        <v>0.094563</v>
      </c>
      <c r="I43" s="391">
        <v>0</v>
      </c>
      <c r="J43" s="391">
        <v>0</v>
      </c>
      <c r="K43" s="391">
        <v>0</v>
      </c>
      <c r="L43" s="391">
        <v>0</v>
      </c>
      <c r="M43" s="391">
        <v>130.000002</v>
      </c>
      <c r="N43" s="391">
        <v>1</v>
      </c>
      <c r="O43" s="391">
        <v>0.998514</v>
      </c>
      <c r="P43" s="55"/>
      <c r="Q43" s="55"/>
      <c r="R43" s="90">
        <f>(I43+K43)/F43</f>
        <v>0</v>
      </c>
      <c r="S43" s="55">
        <v>0.0001</v>
      </c>
      <c r="T43" s="55"/>
      <c r="U43" s="55"/>
      <c r="V43" s="55"/>
      <c r="W43" s="55"/>
      <c r="X43" s="55"/>
      <c r="Y43" s="55"/>
      <c r="Z43" s="76"/>
    </row>
    <row r="44" spans="1:26" ht="12.75">
      <c r="A44" s="401">
        <v>8</v>
      </c>
      <c r="B44" s="391">
        <v>0</v>
      </c>
      <c r="C44" s="391"/>
      <c r="D44" s="391">
        <v>5</v>
      </c>
      <c r="E44" s="391">
        <v>1097</v>
      </c>
      <c r="F44" s="391">
        <v>2194</v>
      </c>
      <c r="G44" s="391">
        <v>8986624</v>
      </c>
      <c r="H44" s="391">
        <v>0.087112</v>
      </c>
      <c r="I44" s="391">
        <v>0</v>
      </c>
      <c r="J44" s="391">
        <v>0</v>
      </c>
      <c r="K44" s="391">
        <v>0</v>
      </c>
      <c r="L44" s="391">
        <v>0</v>
      </c>
      <c r="M44" s="391">
        <v>129.425022</v>
      </c>
      <c r="N44" s="391">
        <v>1</v>
      </c>
      <c r="O44" s="391">
        <v>0.998514</v>
      </c>
      <c r="P44" s="55"/>
      <c r="Q44" s="55"/>
      <c r="R44" s="90">
        <f aca="true" t="shared" si="1" ref="R44:R60">(I44+K44)/F44</f>
        <v>0</v>
      </c>
      <c r="S44" s="55">
        <v>0.0001</v>
      </c>
      <c r="T44" s="55"/>
      <c r="U44" s="55"/>
      <c r="V44" s="55"/>
      <c r="W44" s="55"/>
      <c r="X44" s="55"/>
      <c r="Y44" s="55"/>
      <c r="Z44" s="76"/>
    </row>
    <row r="45" spans="1:26" ht="12.75">
      <c r="A45" s="401">
        <v>25</v>
      </c>
      <c r="B45" s="391">
        <v>0</v>
      </c>
      <c r="C45" s="391"/>
      <c r="D45" s="391">
        <v>7</v>
      </c>
      <c r="E45" s="391">
        <v>899</v>
      </c>
      <c r="F45" s="391">
        <v>899</v>
      </c>
      <c r="G45" s="391">
        <v>863040</v>
      </c>
      <c r="H45" s="391">
        <v>0.033888</v>
      </c>
      <c r="I45" s="391">
        <v>5</v>
      </c>
      <c r="J45" s="391">
        <v>4800</v>
      </c>
      <c r="K45" s="391">
        <v>0</v>
      </c>
      <c r="L45" s="391">
        <v>0</v>
      </c>
      <c r="M45" s="391">
        <v>126.837322</v>
      </c>
      <c r="N45" s="391">
        <v>0.096</v>
      </c>
      <c r="O45" s="391">
        <v>0.095893</v>
      </c>
      <c r="P45" s="55"/>
      <c r="Q45" s="55"/>
      <c r="R45" s="92">
        <f t="shared" si="1"/>
        <v>0.0055617352614015575</v>
      </c>
      <c r="S45" s="101">
        <v>0.05</v>
      </c>
      <c r="T45" s="55"/>
      <c r="U45" s="55"/>
      <c r="V45" s="55"/>
      <c r="W45" s="55"/>
      <c r="X45" s="55"/>
      <c r="Y45" s="55"/>
      <c r="Z45" s="76"/>
    </row>
    <row r="46" spans="1:26" ht="12.75">
      <c r="A46" s="401">
        <v>26</v>
      </c>
      <c r="B46" s="391">
        <v>0</v>
      </c>
      <c r="C46" s="391"/>
      <c r="D46" s="391">
        <v>7</v>
      </c>
      <c r="E46" s="391">
        <v>900</v>
      </c>
      <c r="F46" s="391">
        <v>900</v>
      </c>
      <c r="G46" s="391">
        <v>864000</v>
      </c>
      <c r="H46" s="391">
        <v>0.041188</v>
      </c>
      <c r="I46" s="391">
        <v>6</v>
      </c>
      <c r="J46" s="391">
        <v>5760</v>
      </c>
      <c r="K46" s="391">
        <v>0</v>
      </c>
      <c r="L46" s="391">
        <v>0</v>
      </c>
      <c r="M46" s="391">
        <v>129.179294</v>
      </c>
      <c r="N46" s="391">
        <v>0.096</v>
      </c>
      <c r="O46" s="391">
        <v>0.096</v>
      </c>
      <c r="P46" s="55"/>
      <c r="Q46" s="55"/>
      <c r="R46" s="92">
        <f t="shared" si="1"/>
        <v>0.006666666666666667</v>
      </c>
      <c r="S46" s="101">
        <v>0.05</v>
      </c>
      <c r="T46" s="55"/>
      <c r="U46" s="55"/>
      <c r="V46" s="55"/>
      <c r="W46" s="55"/>
      <c r="X46" s="55"/>
      <c r="Y46" s="55"/>
      <c r="Z46" s="76"/>
    </row>
    <row r="47" spans="1:26" ht="12.75">
      <c r="A47" s="401">
        <v>27</v>
      </c>
      <c r="B47" s="391">
        <v>0</v>
      </c>
      <c r="C47" s="391"/>
      <c r="D47" s="391">
        <v>7</v>
      </c>
      <c r="E47" s="391">
        <v>900</v>
      </c>
      <c r="F47" s="391">
        <v>900</v>
      </c>
      <c r="G47" s="391">
        <v>864000</v>
      </c>
      <c r="H47" s="391">
        <v>0.038988</v>
      </c>
      <c r="I47" s="391">
        <v>8</v>
      </c>
      <c r="J47" s="391">
        <v>7680</v>
      </c>
      <c r="K47" s="391">
        <v>0</v>
      </c>
      <c r="L47" s="391">
        <v>0</v>
      </c>
      <c r="M47" s="391">
        <v>129.240323</v>
      </c>
      <c r="N47" s="391">
        <v>0.096</v>
      </c>
      <c r="O47" s="391">
        <v>0.096</v>
      </c>
      <c r="P47" s="55"/>
      <c r="Q47" s="55"/>
      <c r="R47" s="92">
        <f t="shared" si="1"/>
        <v>0.008888888888888889</v>
      </c>
      <c r="S47" s="101">
        <v>0.05</v>
      </c>
      <c r="T47" s="55"/>
      <c r="U47" s="55"/>
      <c r="V47" s="55"/>
      <c r="W47" s="55"/>
      <c r="X47" s="55"/>
      <c r="Y47" s="55"/>
      <c r="Z47" s="76"/>
    </row>
    <row r="48" spans="1:26" ht="12.75">
      <c r="A48" s="401">
        <v>28</v>
      </c>
      <c r="B48" s="391">
        <v>0</v>
      </c>
      <c r="C48" s="391"/>
      <c r="D48" s="391">
        <v>7</v>
      </c>
      <c r="E48" s="391">
        <v>899</v>
      </c>
      <c r="F48" s="391">
        <v>899</v>
      </c>
      <c r="G48" s="391">
        <v>863040</v>
      </c>
      <c r="H48" s="391">
        <v>0.041958</v>
      </c>
      <c r="I48" s="391">
        <v>11</v>
      </c>
      <c r="J48" s="391">
        <v>10560</v>
      </c>
      <c r="K48" s="391">
        <v>0</v>
      </c>
      <c r="L48" s="391">
        <v>0</v>
      </c>
      <c r="M48" s="391">
        <v>130.000003</v>
      </c>
      <c r="N48" s="391">
        <v>0.096</v>
      </c>
      <c r="O48" s="391">
        <v>0.095893</v>
      </c>
      <c r="P48" s="55"/>
      <c r="Q48" s="55"/>
      <c r="R48" s="92">
        <f t="shared" si="1"/>
        <v>0.012235817575083427</v>
      </c>
      <c r="S48" s="101">
        <v>0.05</v>
      </c>
      <c r="T48" s="55"/>
      <c r="U48" s="55"/>
      <c r="V48" s="55"/>
      <c r="W48" s="55"/>
      <c r="X48" s="55"/>
      <c r="Y48" s="55"/>
      <c r="Z48" s="76"/>
    </row>
    <row r="49" spans="1:26" ht="12.75">
      <c r="A49" s="401">
        <v>29</v>
      </c>
      <c r="B49" s="391">
        <v>0</v>
      </c>
      <c r="C49" s="391"/>
      <c r="D49" s="391">
        <v>7</v>
      </c>
      <c r="E49" s="391">
        <v>899</v>
      </c>
      <c r="F49" s="391">
        <v>899</v>
      </c>
      <c r="G49" s="391">
        <v>863040</v>
      </c>
      <c r="H49" s="391">
        <v>0.040651</v>
      </c>
      <c r="I49" s="391">
        <v>11</v>
      </c>
      <c r="J49" s="391">
        <v>10560</v>
      </c>
      <c r="K49" s="391">
        <v>0</v>
      </c>
      <c r="L49" s="391">
        <v>0</v>
      </c>
      <c r="M49" s="391">
        <v>124.756174</v>
      </c>
      <c r="N49" s="391">
        <v>0.096</v>
      </c>
      <c r="O49" s="391">
        <v>0.095893</v>
      </c>
      <c r="P49" s="55"/>
      <c r="Q49" s="55"/>
      <c r="R49" s="92">
        <f t="shared" si="1"/>
        <v>0.012235817575083427</v>
      </c>
      <c r="S49" s="101">
        <v>0.05</v>
      </c>
      <c r="T49" s="55"/>
      <c r="U49" s="55"/>
      <c r="V49" s="55"/>
      <c r="W49" s="55"/>
      <c r="X49" s="55"/>
      <c r="Y49" s="55"/>
      <c r="Z49" s="76"/>
    </row>
    <row r="50" spans="1:26" ht="12.75">
      <c r="A50" s="401">
        <v>30</v>
      </c>
      <c r="B50" s="391">
        <v>0</v>
      </c>
      <c r="C50" s="391"/>
      <c r="D50" s="391">
        <v>7</v>
      </c>
      <c r="E50" s="391">
        <v>899</v>
      </c>
      <c r="F50" s="391">
        <v>899</v>
      </c>
      <c r="G50" s="391">
        <v>863040</v>
      </c>
      <c r="H50" s="391">
        <v>0.041315</v>
      </c>
      <c r="I50" s="391">
        <v>13</v>
      </c>
      <c r="J50" s="391">
        <v>12480</v>
      </c>
      <c r="K50" s="391">
        <v>0</v>
      </c>
      <c r="L50" s="391">
        <v>0</v>
      </c>
      <c r="M50" s="391">
        <v>129.472192</v>
      </c>
      <c r="N50" s="391">
        <v>0.096</v>
      </c>
      <c r="O50" s="391">
        <v>0.095893</v>
      </c>
      <c r="P50" s="55"/>
      <c r="Q50" s="55"/>
      <c r="R50" s="92">
        <f t="shared" si="1"/>
        <v>0.014460511679644048</v>
      </c>
      <c r="S50" s="101">
        <v>0.05</v>
      </c>
      <c r="T50" s="55"/>
      <c r="U50" s="55"/>
      <c r="V50" s="55"/>
      <c r="W50" s="55"/>
      <c r="X50" s="55"/>
      <c r="Y50" s="55"/>
      <c r="Z50" s="76"/>
    </row>
    <row r="51" spans="1:26" ht="12.75">
      <c r="A51" s="401">
        <v>0</v>
      </c>
      <c r="B51" s="391">
        <v>7</v>
      </c>
      <c r="C51" s="391"/>
      <c r="D51" s="391">
        <v>5</v>
      </c>
      <c r="E51" s="391">
        <v>1108</v>
      </c>
      <c r="F51" s="391">
        <v>2195</v>
      </c>
      <c r="G51" s="391">
        <v>8990720</v>
      </c>
      <c r="H51" s="391">
        <v>0.091162</v>
      </c>
      <c r="I51" s="391">
        <v>0</v>
      </c>
      <c r="J51" s="391">
        <v>0</v>
      </c>
      <c r="K51" s="391">
        <v>0</v>
      </c>
      <c r="L51" s="391">
        <v>0</v>
      </c>
      <c r="M51" s="391">
        <v>130.000002</v>
      </c>
      <c r="N51" s="391">
        <v>1</v>
      </c>
      <c r="O51" s="391">
        <v>0.998969</v>
      </c>
      <c r="P51" s="55"/>
      <c r="Q51" s="55"/>
      <c r="R51" s="92">
        <f t="shared" si="1"/>
        <v>0</v>
      </c>
      <c r="S51" s="101">
        <v>0.05</v>
      </c>
      <c r="T51" s="55"/>
      <c r="U51" s="55"/>
      <c r="V51" s="55"/>
      <c r="W51" s="55"/>
      <c r="X51" s="55"/>
      <c r="Y51" s="55"/>
      <c r="Z51" s="76"/>
    </row>
    <row r="52" spans="1:26" ht="12.75">
      <c r="A52" s="401">
        <v>0</v>
      </c>
      <c r="B52" s="391">
        <v>8</v>
      </c>
      <c r="C52" s="391"/>
      <c r="D52" s="391">
        <v>5</v>
      </c>
      <c r="E52" s="391">
        <v>1107</v>
      </c>
      <c r="F52" s="391">
        <v>2193</v>
      </c>
      <c r="G52" s="391">
        <v>8982528</v>
      </c>
      <c r="H52" s="391">
        <v>0.087885</v>
      </c>
      <c r="I52" s="391">
        <v>0</v>
      </c>
      <c r="J52" s="391">
        <v>0</v>
      </c>
      <c r="K52" s="391">
        <v>0</v>
      </c>
      <c r="L52" s="391">
        <v>0</v>
      </c>
      <c r="M52" s="391">
        <v>129.377494</v>
      </c>
      <c r="N52" s="391">
        <v>1</v>
      </c>
      <c r="O52" s="391">
        <v>0.998059</v>
      </c>
      <c r="P52" s="55"/>
      <c r="Q52" s="55"/>
      <c r="R52" s="90">
        <f t="shared" si="1"/>
        <v>0</v>
      </c>
      <c r="S52" s="101"/>
      <c r="T52" s="55"/>
      <c r="U52" s="55"/>
      <c r="V52" s="55"/>
      <c r="W52" s="55"/>
      <c r="X52" s="55"/>
      <c r="Y52" s="55"/>
      <c r="Z52" s="76"/>
    </row>
    <row r="53" spans="1:26" ht="12.75">
      <c r="A53" s="401">
        <v>0</v>
      </c>
      <c r="B53" s="391">
        <v>9</v>
      </c>
      <c r="C53" s="391"/>
      <c r="D53" s="391">
        <v>5</v>
      </c>
      <c r="E53" s="391">
        <v>1460</v>
      </c>
      <c r="F53" s="391">
        <v>4387</v>
      </c>
      <c r="G53" s="391">
        <v>17969152</v>
      </c>
      <c r="H53" s="391">
        <v>0.113093</v>
      </c>
      <c r="I53" s="391">
        <v>0</v>
      </c>
      <c r="J53" s="391">
        <v>0</v>
      </c>
      <c r="K53" s="391">
        <v>0</v>
      </c>
      <c r="L53" s="391">
        <v>0</v>
      </c>
      <c r="M53" s="391">
        <v>129.579518</v>
      </c>
      <c r="N53" s="391">
        <v>2</v>
      </c>
      <c r="O53" s="391">
        <v>1.996572</v>
      </c>
      <c r="P53" s="55"/>
      <c r="Q53" s="55"/>
      <c r="R53" s="90">
        <f t="shared" si="1"/>
        <v>0</v>
      </c>
      <c r="S53" s="101"/>
      <c r="T53" s="55"/>
      <c r="U53" s="55"/>
      <c r="V53" s="55"/>
      <c r="W53" s="55"/>
      <c r="X53" s="55"/>
      <c r="Y53" s="55"/>
      <c r="Z53" s="76"/>
    </row>
    <row r="54" spans="1:26" ht="12.75">
      <c r="A54" s="401">
        <v>0</v>
      </c>
      <c r="B54" s="391">
        <v>10</v>
      </c>
      <c r="C54" s="391"/>
      <c r="D54" s="391">
        <v>5</v>
      </c>
      <c r="E54" s="391">
        <v>1449</v>
      </c>
      <c r="F54" s="391">
        <v>4354</v>
      </c>
      <c r="G54" s="391">
        <v>17833984</v>
      </c>
      <c r="H54" s="391">
        <v>0.154481</v>
      </c>
      <c r="I54" s="391">
        <v>0</v>
      </c>
      <c r="J54" s="391">
        <v>0</v>
      </c>
      <c r="K54" s="391">
        <v>0</v>
      </c>
      <c r="L54" s="391">
        <v>0</v>
      </c>
      <c r="M54" s="391">
        <v>127.705209</v>
      </c>
      <c r="N54" s="391">
        <v>2</v>
      </c>
      <c r="O54" s="391">
        <v>1.981554</v>
      </c>
      <c r="P54" s="55"/>
      <c r="Q54" s="55"/>
      <c r="R54" s="90">
        <f t="shared" si="1"/>
        <v>0</v>
      </c>
      <c r="S54" s="101"/>
      <c r="T54" s="55"/>
      <c r="U54" s="55"/>
      <c r="V54" s="55"/>
      <c r="W54" s="55"/>
      <c r="X54" s="55"/>
      <c r="Y54" s="55"/>
      <c r="Z54" s="76"/>
    </row>
    <row r="55" spans="1:26" ht="12.75">
      <c r="A55" s="401">
        <v>0</v>
      </c>
      <c r="B55" s="391">
        <v>25</v>
      </c>
      <c r="C55" s="391"/>
      <c r="D55" s="391">
        <v>7</v>
      </c>
      <c r="E55" s="391">
        <v>899</v>
      </c>
      <c r="F55" s="391">
        <v>899</v>
      </c>
      <c r="G55" s="391">
        <v>863040</v>
      </c>
      <c r="H55" s="391">
        <v>0.033979</v>
      </c>
      <c r="I55" s="391">
        <v>5</v>
      </c>
      <c r="J55" s="391">
        <v>4800</v>
      </c>
      <c r="K55" s="391">
        <v>0</v>
      </c>
      <c r="L55" s="391">
        <v>0</v>
      </c>
      <c r="M55" s="391">
        <v>126.936144</v>
      </c>
      <c r="N55" s="391">
        <v>0.096</v>
      </c>
      <c r="O55" s="391">
        <v>0.095893</v>
      </c>
      <c r="P55" s="55"/>
      <c r="Q55" s="55"/>
      <c r="R55" s="92">
        <f t="shared" si="1"/>
        <v>0.0055617352614015575</v>
      </c>
      <c r="S55" s="101">
        <v>0.05</v>
      </c>
      <c r="T55" s="55"/>
      <c r="U55" s="55"/>
      <c r="V55" s="55"/>
      <c r="W55" s="55"/>
      <c r="X55" s="55"/>
      <c r="Y55" s="55"/>
      <c r="Z55" s="76"/>
    </row>
    <row r="56" spans="1:26" ht="12.75">
      <c r="A56" s="401">
        <v>0</v>
      </c>
      <c r="B56" s="391">
        <v>26</v>
      </c>
      <c r="C56" s="391"/>
      <c r="D56" s="391">
        <v>7</v>
      </c>
      <c r="E56" s="391">
        <v>900</v>
      </c>
      <c r="F56" s="391">
        <v>900</v>
      </c>
      <c r="G56" s="391">
        <v>864000</v>
      </c>
      <c r="H56" s="391">
        <v>0.041079</v>
      </c>
      <c r="I56" s="391">
        <v>7</v>
      </c>
      <c r="J56" s="391">
        <v>6720</v>
      </c>
      <c r="K56" s="391">
        <v>0</v>
      </c>
      <c r="L56" s="391">
        <v>0</v>
      </c>
      <c r="M56" s="391">
        <v>129.114386</v>
      </c>
      <c r="N56" s="391">
        <v>0.096</v>
      </c>
      <c r="O56" s="391">
        <v>0.096</v>
      </c>
      <c r="P56" s="55"/>
      <c r="Q56" s="55"/>
      <c r="R56" s="92">
        <f t="shared" si="1"/>
        <v>0.0077777777777777776</v>
      </c>
      <c r="S56" s="101">
        <v>0.05</v>
      </c>
      <c r="T56" s="55"/>
      <c r="U56" s="55"/>
      <c r="V56" s="55"/>
      <c r="W56" s="55"/>
      <c r="X56" s="55"/>
      <c r="Y56" s="55"/>
      <c r="Z56" s="76"/>
    </row>
    <row r="57" spans="1:26" ht="12.75">
      <c r="A57" s="401">
        <v>0</v>
      </c>
      <c r="B57" s="391">
        <v>27</v>
      </c>
      <c r="C57" s="391"/>
      <c r="D57" s="391">
        <v>7</v>
      </c>
      <c r="E57" s="391">
        <v>900</v>
      </c>
      <c r="F57" s="391">
        <v>900</v>
      </c>
      <c r="G57" s="391">
        <v>864000</v>
      </c>
      <c r="H57" s="391">
        <v>0.039059</v>
      </c>
      <c r="I57" s="391">
        <v>8</v>
      </c>
      <c r="J57" s="391">
        <v>7680</v>
      </c>
      <c r="K57" s="391">
        <v>0</v>
      </c>
      <c r="L57" s="391">
        <v>0</v>
      </c>
      <c r="M57" s="391">
        <v>129.247521</v>
      </c>
      <c r="N57" s="391">
        <v>0.096</v>
      </c>
      <c r="O57" s="391">
        <v>0.096</v>
      </c>
      <c r="P57" s="55"/>
      <c r="Q57" s="55"/>
      <c r="R57" s="92">
        <f t="shared" si="1"/>
        <v>0.008888888888888889</v>
      </c>
      <c r="S57" s="101">
        <v>0.05</v>
      </c>
      <c r="T57" s="55"/>
      <c r="U57" s="55"/>
      <c r="V57" s="55"/>
      <c r="W57" s="55"/>
      <c r="X57" s="55"/>
      <c r="Y57" s="55"/>
      <c r="Z57" s="76"/>
    </row>
    <row r="58" spans="1:26" ht="12.75">
      <c r="A58" s="401">
        <v>0</v>
      </c>
      <c r="B58" s="391">
        <v>28</v>
      </c>
      <c r="C58" s="391"/>
      <c r="D58" s="391">
        <v>7</v>
      </c>
      <c r="E58" s="391">
        <v>899</v>
      </c>
      <c r="F58" s="391">
        <v>899</v>
      </c>
      <c r="G58" s="391">
        <v>863040</v>
      </c>
      <c r="H58" s="391">
        <v>0.042027</v>
      </c>
      <c r="I58" s="391">
        <v>9</v>
      </c>
      <c r="J58" s="391">
        <v>8640</v>
      </c>
      <c r="K58" s="391">
        <v>0</v>
      </c>
      <c r="L58" s="391">
        <v>0</v>
      </c>
      <c r="M58" s="391">
        <v>129.999999</v>
      </c>
      <c r="N58" s="391">
        <v>0.096</v>
      </c>
      <c r="O58" s="391">
        <v>0.095893</v>
      </c>
      <c r="P58" s="55"/>
      <c r="Q58" s="55"/>
      <c r="R58" s="92">
        <f t="shared" si="1"/>
        <v>0.010011123470522803</v>
      </c>
      <c r="S58" s="101">
        <v>0.05</v>
      </c>
      <c r="T58" s="55"/>
      <c r="U58" s="55"/>
      <c r="V58" s="55"/>
      <c r="W58" s="55"/>
      <c r="X58" s="55"/>
      <c r="Y58" s="55"/>
      <c r="Z58" s="76"/>
    </row>
    <row r="59" spans="1:26" ht="12.75">
      <c r="A59" s="401">
        <v>0</v>
      </c>
      <c r="B59" s="391">
        <v>29</v>
      </c>
      <c r="C59" s="391"/>
      <c r="D59" s="391">
        <v>7</v>
      </c>
      <c r="E59" s="391">
        <v>899</v>
      </c>
      <c r="F59" s="391">
        <v>899</v>
      </c>
      <c r="G59" s="391">
        <v>863040</v>
      </c>
      <c r="H59" s="391">
        <v>0.0407</v>
      </c>
      <c r="I59" s="391">
        <v>11</v>
      </c>
      <c r="J59" s="391">
        <v>10560</v>
      </c>
      <c r="K59" s="391">
        <v>0</v>
      </c>
      <c r="L59" s="391">
        <v>0</v>
      </c>
      <c r="M59" s="391">
        <v>124.681144</v>
      </c>
      <c r="N59" s="391">
        <v>0.096</v>
      </c>
      <c r="O59" s="391">
        <v>0.095893</v>
      </c>
      <c r="P59" s="55"/>
      <c r="Q59" s="55"/>
      <c r="R59" s="92">
        <f t="shared" si="1"/>
        <v>0.012235817575083427</v>
      </c>
      <c r="S59" s="101">
        <v>0.05</v>
      </c>
      <c r="T59" s="55"/>
      <c r="U59" s="55"/>
      <c r="V59" s="55"/>
      <c r="W59" s="55"/>
      <c r="X59" s="55"/>
      <c r="Y59" s="55"/>
      <c r="Z59" s="76"/>
    </row>
    <row r="60" spans="1:26" ht="13.5" thickBot="1">
      <c r="A60" s="404">
        <v>0</v>
      </c>
      <c r="B60" s="392">
        <v>30</v>
      </c>
      <c r="C60" s="392"/>
      <c r="D60" s="392">
        <v>7</v>
      </c>
      <c r="E60" s="392">
        <v>899</v>
      </c>
      <c r="F60" s="392">
        <v>899</v>
      </c>
      <c r="G60" s="392">
        <v>863040</v>
      </c>
      <c r="H60" s="392">
        <v>0.03858</v>
      </c>
      <c r="I60" s="392">
        <v>10</v>
      </c>
      <c r="J60" s="392">
        <v>9600</v>
      </c>
      <c r="K60" s="392">
        <v>0</v>
      </c>
      <c r="L60" s="392">
        <v>0</v>
      </c>
      <c r="M60" s="392">
        <v>129.481317</v>
      </c>
      <c r="N60" s="392">
        <v>0.096</v>
      </c>
      <c r="O60" s="392">
        <v>0.095893</v>
      </c>
      <c r="P60" s="59"/>
      <c r="Q60" s="59"/>
      <c r="R60" s="104">
        <f t="shared" si="1"/>
        <v>0.011123470522803115</v>
      </c>
      <c r="S60" s="103">
        <v>0.05</v>
      </c>
      <c r="T60" s="59"/>
      <c r="U60" s="59"/>
      <c r="V60" s="59"/>
      <c r="W60" s="59"/>
      <c r="X60" s="59"/>
      <c r="Y60" s="59"/>
      <c r="Z60" s="78"/>
    </row>
    <row r="61" spans="1:26" ht="12.75">
      <c r="A61"/>
      <c r="B61"/>
      <c r="C61"/>
      <c r="D61"/>
      <c r="E61"/>
      <c r="F61"/>
      <c r="G61"/>
      <c r="H61"/>
      <c r="I61"/>
      <c r="J61"/>
      <c r="K61"/>
      <c r="L61"/>
      <c r="M61"/>
      <c r="N61"/>
      <c r="O61"/>
      <c r="P61" s="86"/>
      <c r="Q61" s="86"/>
      <c r="R61" s="82"/>
      <c r="S61" s="322"/>
      <c r="T61" s="86"/>
      <c r="U61" s="86"/>
      <c r="V61" s="86"/>
      <c r="W61" s="86"/>
      <c r="X61" s="86"/>
      <c r="Y61" s="86"/>
      <c r="Z61" s="86"/>
    </row>
    <row r="62" ht="13.5" thickBot="1"/>
    <row r="63" spans="1:19" ht="13.5" thickBot="1">
      <c r="A63" s="513" t="s">
        <v>135</v>
      </c>
      <c r="B63" s="514"/>
      <c r="C63" s="514"/>
      <c r="D63" s="514"/>
      <c r="E63" s="515"/>
      <c r="S63" s="48"/>
    </row>
    <row r="64" spans="1:19" ht="12.75">
      <c r="A64" s="46"/>
      <c r="B64" s="64" t="s">
        <v>136</v>
      </c>
      <c r="C64" s="64" t="s">
        <v>137</v>
      </c>
      <c r="D64" s="64" t="s">
        <v>138</v>
      </c>
      <c r="E64" s="65" t="s">
        <v>139</v>
      </c>
      <c r="S64" s="48"/>
    </row>
    <row r="65" spans="1:5" ht="12.75">
      <c r="A65" s="79" t="s">
        <v>140</v>
      </c>
      <c r="B65" s="55">
        <v>0.001</v>
      </c>
      <c r="C65" s="55">
        <v>0.008</v>
      </c>
      <c r="D65" s="55">
        <v>0.0017</v>
      </c>
      <c r="E65" s="76">
        <v>0.001</v>
      </c>
    </row>
    <row r="66" spans="1:5" ht="12.75">
      <c r="A66" s="79" t="s">
        <v>141</v>
      </c>
      <c r="B66" s="55">
        <v>15</v>
      </c>
      <c r="C66" s="55">
        <v>15</v>
      </c>
      <c r="D66" s="55">
        <v>7</v>
      </c>
      <c r="E66" s="76">
        <v>7</v>
      </c>
    </row>
    <row r="67" spans="1:5" ht="12.75">
      <c r="A67" s="79" t="s">
        <v>142</v>
      </c>
      <c r="B67" s="55">
        <v>15</v>
      </c>
      <c r="C67" s="55">
        <v>31</v>
      </c>
      <c r="D67" s="55">
        <v>15</v>
      </c>
      <c r="E67" s="76">
        <v>15</v>
      </c>
    </row>
    <row r="68" spans="1:5" ht="12.75">
      <c r="A68" s="79" t="s">
        <v>143</v>
      </c>
      <c r="B68" s="55">
        <v>7</v>
      </c>
      <c r="C68" s="55">
        <v>4</v>
      </c>
      <c r="D68" s="55">
        <v>3</v>
      </c>
      <c r="E68" s="76">
        <v>2</v>
      </c>
    </row>
    <row r="69" spans="1:5" ht="13.5" thickBot="1">
      <c r="A69" s="80" t="s">
        <v>144</v>
      </c>
      <c r="B69" s="540" t="s">
        <v>145</v>
      </c>
      <c r="C69" s="541"/>
      <c r="D69" s="541"/>
      <c r="E69" s="542"/>
    </row>
    <row r="70" spans="1:5" ht="13.5" thickBot="1">
      <c r="A70" s="81" t="s">
        <v>146</v>
      </c>
      <c r="B70" s="539" t="s">
        <v>147</v>
      </c>
      <c r="C70" s="514"/>
      <c r="D70" s="514"/>
      <c r="E70" s="515"/>
    </row>
    <row r="71" spans="1:5" ht="13.5" thickBot="1">
      <c r="A71" s="82"/>
      <c r="B71" s="62"/>
      <c r="C71" s="62"/>
      <c r="D71" s="62"/>
      <c r="E71" s="62"/>
    </row>
    <row r="72" spans="1:17" ht="13.5" thickBot="1">
      <c r="A72" s="543" t="s">
        <v>149</v>
      </c>
      <c r="B72" s="544"/>
      <c r="C72" s="544"/>
      <c r="D72" s="544"/>
      <c r="E72" s="544"/>
      <c r="F72" s="544"/>
      <c r="G72" s="545"/>
      <c r="I72" s="528" t="s">
        <v>148</v>
      </c>
      <c r="J72" s="529"/>
      <c r="K72" s="529"/>
      <c r="L72" s="529"/>
      <c r="M72" s="529"/>
      <c r="N72" s="529"/>
      <c r="O72" s="529"/>
      <c r="P72" s="529"/>
      <c r="Q72" s="530"/>
    </row>
    <row r="73" spans="1:17" ht="12.75">
      <c r="A73" s="546" t="s">
        <v>150</v>
      </c>
      <c r="B73" s="547"/>
      <c r="C73" s="431" t="s">
        <v>151</v>
      </c>
      <c r="D73" s="531"/>
      <c r="E73" s="531"/>
      <c r="F73" s="531"/>
      <c r="G73" s="432"/>
      <c r="I73" s="501" t="s">
        <v>303</v>
      </c>
      <c r="J73" s="502"/>
      <c r="K73" s="313" t="s">
        <v>304</v>
      </c>
      <c r="L73" s="313" t="s">
        <v>305</v>
      </c>
      <c r="M73" s="313" t="s">
        <v>306</v>
      </c>
      <c r="N73" s="313" t="s">
        <v>307</v>
      </c>
      <c r="O73" s="314" t="s">
        <v>309</v>
      </c>
      <c r="P73" s="319" t="s">
        <v>310</v>
      </c>
      <c r="Q73" s="320" t="s">
        <v>311</v>
      </c>
    </row>
    <row r="74" spans="1:17" ht="13.5" thickBot="1">
      <c r="A74" s="548" t="s">
        <v>155</v>
      </c>
      <c r="B74" s="549"/>
      <c r="C74" s="429" t="s">
        <v>156</v>
      </c>
      <c r="D74" s="441"/>
      <c r="E74" s="441"/>
      <c r="F74" s="441"/>
      <c r="G74" s="430"/>
      <c r="I74" s="503"/>
      <c r="J74" s="504"/>
      <c r="K74" s="311" t="s">
        <v>293</v>
      </c>
      <c r="L74" s="312">
        <v>0.15</v>
      </c>
      <c r="M74" s="312">
        <v>0.15</v>
      </c>
      <c r="N74" s="312">
        <v>0.03</v>
      </c>
      <c r="O74" s="132">
        <v>0.01</v>
      </c>
      <c r="P74" s="317">
        <v>32</v>
      </c>
      <c r="Q74" s="318">
        <v>5</v>
      </c>
    </row>
    <row r="75" spans="1:17" ht="12.75">
      <c r="A75" s="548" t="s">
        <v>158</v>
      </c>
      <c r="B75" s="549"/>
      <c r="C75" s="429" t="s">
        <v>159</v>
      </c>
      <c r="D75" s="441"/>
      <c r="E75" s="441"/>
      <c r="F75" s="441"/>
      <c r="G75" s="430"/>
      <c r="I75" s="501" t="s">
        <v>178</v>
      </c>
      <c r="J75" s="502"/>
      <c r="K75" s="313" t="s">
        <v>304</v>
      </c>
      <c r="L75" s="313" t="s">
        <v>305</v>
      </c>
      <c r="M75" s="313" t="s">
        <v>306</v>
      </c>
      <c r="N75" s="313" t="s">
        <v>307</v>
      </c>
      <c r="O75" s="314" t="s">
        <v>308</v>
      </c>
      <c r="P75" s="86"/>
      <c r="Q75" s="134"/>
    </row>
    <row r="76" spans="1:17" ht="13.5" thickBot="1">
      <c r="A76" s="548" t="s">
        <v>162</v>
      </c>
      <c r="B76" s="549"/>
      <c r="C76" s="429">
        <v>20</v>
      </c>
      <c r="D76" s="441"/>
      <c r="E76" s="441"/>
      <c r="F76" s="441"/>
      <c r="G76" s="430"/>
      <c r="I76" s="503"/>
      <c r="J76" s="504"/>
      <c r="K76" s="311" t="s">
        <v>293</v>
      </c>
      <c r="L76" s="312">
        <v>0.01</v>
      </c>
      <c r="M76" s="312">
        <v>0.05</v>
      </c>
      <c r="N76" s="312">
        <v>0.005</v>
      </c>
      <c r="O76" s="132">
        <v>0</v>
      </c>
      <c r="P76" s="315"/>
      <c r="Q76" s="316"/>
    </row>
    <row r="77" spans="1:7" ht="12.75">
      <c r="A77" s="550" t="s">
        <v>164</v>
      </c>
      <c r="B77" s="423"/>
      <c r="C77" s="429" t="s">
        <v>165</v>
      </c>
      <c r="D77" s="441"/>
      <c r="E77" s="441"/>
      <c r="F77" s="441"/>
      <c r="G77" s="430"/>
    </row>
    <row r="78" spans="1:7" ht="12.75">
      <c r="A78" s="550" t="s">
        <v>167</v>
      </c>
      <c r="B78" s="423"/>
      <c r="C78" s="429" t="s">
        <v>168</v>
      </c>
      <c r="D78" s="441"/>
      <c r="E78" s="441"/>
      <c r="F78" s="441"/>
      <c r="G78" s="430"/>
    </row>
    <row r="79" spans="1:7" ht="12.75">
      <c r="A79" s="550" t="s">
        <v>170</v>
      </c>
      <c r="B79" s="423"/>
      <c r="C79" s="429" t="s">
        <v>13</v>
      </c>
      <c r="D79" s="441"/>
      <c r="E79" s="441"/>
      <c r="F79" s="441"/>
      <c r="G79" s="430"/>
    </row>
    <row r="80" spans="1:7" ht="12.75">
      <c r="A80" s="548" t="s">
        <v>173</v>
      </c>
      <c r="B80" s="549"/>
      <c r="C80" s="429">
        <v>52</v>
      </c>
      <c r="D80" s="441"/>
      <c r="E80" s="441"/>
      <c r="F80" s="441"/>
      <c r="G80" s="430"/>
    </row>
    <row r="81" spans="1:7" ht="13.5" thickBot="1">
      <c r="A81" s="551" t="s">
        <v>176</v>
      </c>
      <c r="B81" s="552"/>
      <c r="C81" s="553" t="s">
        <v>189</v>
      </c>
      <c r="D81" s="554"/>
      <c r="E81" s="554"/>
      <c r="F81" s="554"/>
      <c r="G81" s="555"/>
    </row>
    <row r="94" ht="12.75">
      <c r="A94" s="86"/>
    </row>
    <row r="95" spans="1:3" ht="12.75">
      <c r="A95" s="86"/>
      <c r="B95" s="86"/>
      <c r="C95" s="86"/>
    </row>
  </sheetData>
  <mergeCells count="43">
    <mergeCell ref="A81:B81"/>
    <mergeCell ref="C81:G81"/>
    <mergeCell ref="A79:B79"/>
    <mergeCell ref="C79:G79"/>
    <mergeCell ref="A80:B80"/>
    <mergeCell ref="C80:G80"/>
    <mergeCell ref="A77:B77"/>
    <mergeCell ref="C77:G77"/>
    <mergeCell ref="A78:B78"/>
    <mergeCell ref="C78:G78"/>
    <mergeCell ref="A75:B75"/>
    <mergeCell ref="C75:G75"/>
    <mergeCell ref="A76:B76"/>
    <mergeCell ref="C76:G76"/>
    <mergeCell ref="A72:G72"/>
    <mergeCell ref="A73:B73"/>
    <mergeCell ref="C73:G73"/>
    <mergeCell ref="A74:B74"/>
    <mergeCell ref="C74:G74"/>
    <mergeCell ref="E1:E2"/>
    <mergeCell ref="R1:S1"/>
    <mergeCell ref="M1:M2"/>
    <mergeCell ref="B70:E70"/>
    <mergeCell ref="B69:E69"/>
    <mergeCell ref="H1:H2"/>
    <mergeCell ref="G1:G2"/>
    <mergeCell ref="A63:E63"/>
    <mergeCell ref="F1:F2"/>
    <mergeCell ref="N1:N2"/>
    <mergeCell ref="A1:A2"/>
    <mergeCell ref="B1:B2"/>
    <mergeCell ref="C1:C2"/>
    <mergeCell ref="D1:D2"/>
    <mergeCell ref="I72:Q72"/>
    <mergeCell ref="I73:J74"/>
    <mergeCell ref="I75:J76"/>
    <mergeCell ref="V1:X1"/>
    <mergeCell ref="K1:K2"/>
    <mergeCell ref="L1:L2"/>
    <mergeCell ref="O1:O2"/>
    <mergeCell ref="P1:Q1"/>
    <mergeCell ref="I1:I2"/>
    <mergeCell ref="J1:J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38">
    <tabColor indexed="11"/>
  </sheetPr>
  <dimension ref="A1:Z97"/>
  <sheetViews>
    <sheetView workbookViewId="0" topLeftCell="A1">
      <selection activeCell="R51" sqref="R51:R54"/>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521" t="s">
        <v>111</v>
      </c>
      <c r="B1" s="516" t="s">
        <v>112</v>
      </c>
      <c r="C1" s="516" t="s">
        <v>113</v>
      </c>
      <c r="D1" s="516" t="s">
        <v>114</v>
      </c>
      <c r="E1" s="516" t="s">
        <v>115</v>
      </c>
      <c r="F1" s="516" t="s">
        <v>116</v>
      </c>
      <c r="G1" s="516" t="s">
        <v>117</v>
      </c>
      <c r="H1" s="516" t="s">
        <v>118</v>
      </c>
      <c r="I1" s="516" t="s">
        <v>119</v>
      </c>
      <c r="J1" s="516" t="s">
        <v>120</v>
      </c>
      <c r="K1" s="516" t="s">
        <v>121</v>
      </c>
      <c r="L1" s="516" t="s">
        <v>122</v>
      </c>
      <c r="M1" s="516" t="s">
        <v>109</v>
      </c>
      <c r="N1" s="516" t="s">
        <v>123</v>
      </c>
      <c r="O1" s="556" t="s">
        <v>124</v>
      </c>
      <c r="P1" s="477" t="s">
        <v>98</v>
      </c>
      <c r="Q1" s="479"/>
      <c r="R1" s="479" t="s">
        <v>99</v>
      </c>
      <c r="S1" s="479"/>
      <c r="T1" s="47"/>
      <c r="U1" s="47"/>
      <c r="V1" s="479" t="s">
        <v>100</v>
      </c>
      <c r="W1" s="479"/>
      <c r="X1" s="479"/>
      <c r="Y1" s="64" t="s">
        <v>101</v>
      </c>
      <c r="Z1" s="65"/>
    </row>
    <row r="2" spans="1:26" ht="39" thickBot="1">
      <c r="A2" s="522"/>
      <c r="B2" s="517"/>
      <c r="C2" s="517"/>
      <c r="D2" s="517"/>
      <c r="E2" s="517"/>
      <c r="F2" s="517"/>
      <c r="G2" s="517"/>
      <c r="H2" s="517"/>
      <c r="I2" s="517"/>
      <c r="J2" s="517"/>
      <c r="K2" s="517"/>
      <c r="L2" s="517"/>
      <c r="M2" s="517"/>
      <c r="N2" s="517"/>
      <c r="O2" s="557"/>
      <c r="P2" s="66" t="s">
        <v>125</v>
      </c>
      <c r="Q2" s="67" t="s">
        <v>103</v>
      </c>
      <c r="R2" s="67" t="s">
        <v>126</v>
      </c>
      <c r="S2" s="67" t="s">
        <v>185</v>
      </c>
      <c r="T2" s="49" t="s">
        <v>128</v>
      </c>
      <c r="U2" s="49" t="s">
        <v>129</v>
      </c>
      <c r="V2" s="67" t="s">
        <v>130</v>
      </c>
      <c r="W2" s="67" t="s">
        <v>131</v>
      </c>
      <c r="X2" s="67" t="s">
        <v>132</v>
      </c>
      <c r="Y2" s="70" t="s">
        <v>109</v>
      </c>
      <c r="Z2" s="71" t="s">
        <v>133</v>
      </c>
    </row>
    <row r="3" spans="1:26" ht="12.75">
      <c r="A3" s="416">
        <v>1</v>
      </c>
      <c r="B3" s="417">
        <v>0</v>
      </c>
      <c r="C3" s="417">
        <v>0</v>
      </c>
      <c r="D3" s="417"/>
      <c r="E3" s="417">
        <v>2241</v>
      </c>
      <c r="F3" s="417">
        <v>6542</v>
      </c>
      <c r="G3" s="417">
        <v>52971520</v>
      </c>
      <c r="H3" s="417">
        <v>1.290517</v>
      </c>
      <c r="I3" s="417">
        <v>0</v>
      </c>
      <c r="J3" s="417">
        <v>0</v>
      </c>
      <c r="K3" s="417">
        <v>0</v>
      </c>
      <c r="L3" s="417">
        <v>0</v>
      </c>
      <c r="M3" s="417">
        <v>130.000005</v>
      </c>
      <c r="N3" s="417">
        <v>0.256</v>
      </c>
      <c r="O3" s="417">
        <v>5.885724</v>
      </c>
      <c r="P3" s="64">
        <f>SUM(O3:O42)</f>
        <v>101.730327</v>
      </c>
      <c r="Q3" s="64">
        <f>P3/SUM(N3:N42)</f>
        <v>0.22555413237433042</v>
      </c>
      <c r="R3" s="64">
        <f aca="true" t="shared" si="0" ref="R3:R32">(I3+K3)/F3</f>
        <v>0</v>
      </c>
      <c r="S3" s="64"/>
      <c r="T3" s="323" t="s">
        <v>186</v>
      </c>
      <c r="U3" s="64">
        <v>100</v>
      </c>
      <c r="V3" s="64">
        <f>SUM(O3:O60)</f>
        <v>110.84527300000003</v>
      </c>
      <c r="W3" s="64">
        <f>(SUM(G3:G60)-SUM(J3:J60)-SUM(L3:L60))/9000000</f>
        <v>110.82010666666666</v>
      </c>
      <c r="X3" s="64">
        <f>SUM(O3:O60)</f>
        <v>110.84527300000003</v>
      </c>
      <c r="Y3" s="417">
        <v>129.6501</v>
      </c>
      <c r="Z3" s="65">
        <f>W3/Y3</f>
        <v>0.8547629864278289</v>
      </c>
    </row>
    <row r="4" spans="1:26" ht="12.75">
      <c r="A4" s="418">
        <v>2</v>
      </c>
      <c r="B4" s="415">
        <v>0</v>
      </c>
      <c r="C4" s="415">
        <v>0</v>
      </c>
      <c r="D4" s="415"/>
      <c r="E4" s="415">
        <v>2269</v>
      </c>
      <c r="F4" s="415">
        <v>6507</v>
      </c>
      <c r="G4" s="415">
        <v>53602720</v>
      </c>
      <c r="H4" s="415">
        <v>0.829672</v>
      </c>
      <c r="I4" s="415">
        <v>0</v>
      </c>
      <c r="J4" s="415">
        <v>0</v>
      </c>
      <c r="K4" s="415">
        <v>0</v>
      </c>
      <c r="L4" s="415">
        <v>0</v>
      </c>
      <c r="M4" s="415">
        <v>129.999998</v>
      </c>
      <c r="N4" s="415">
        <v>0.256</v>
      </c>
      <c r="O4" s="415">
        <v>5.955858</v>
      </c>
      <c r="P4" s="55"/>
      <c r="Q4" s="55"/>
      <c r="R4" s="55">
        <f t="shared" si="0"/>
        <v>0</v>
      </c>
      <c r="S4" s="55"/>
      <c r="T4" s="55"/>
      <c r="U4" s="55"/>
      <c r="V4" s="55"/>
      <c r="W4" s="55"/>
      <c r="X4" s="55"/>
      <c r="Y4" s="55"/>
      <c r="Z4" s="76"/>
    </row>
    <row r="5" spans="1:26" ht="12.75">
      <c r="A5" s="418">
        <v>3</v>
      </c>
      <c r="B5" s="415">
        <v>0</v>
      </c>
      <c r="C5" s="415">
        <v>0</v>
      </c>
      <c r="D5" s="415"/>
      <c r="E5" s="415">
        <v>2037</v>
      </c>
      <c r="F5" s="415">
        <v>5895</v>
      </c>
      <c r="G5" s="415">
        <v>48139200</v>
      </c>
      <c r="H5" s="415">
        <v>0.845513</v>
      </c>
      <c r="I5" s="415">
        <v>0</v>
      </c>
      <c r="J5" s="415">
        <v>0</v>
      </c>
      <c r="K5" s="415">
        <v>0</v>
      </c>
      <c r="L5" s="415">
        <v>0</v>
      </c>
      <c r="M5" s="415">
        <v>129.999171</v>
      </c>
      <c r="N5" s="415">
        <v>0.256</v>
      </c>
      <c r="O5" s="415">
        <v>5.3488</v>
      </c>
      <c r="P5" s="55"/>
      <c r="Q5" s="55"/>
      <c r="R5" s="55">
        <f t="shared" si="0"/>
        <v>0</v>
      </c>
      <c r="S5" s="55"/>
      <c r="T5" s="55"/>
      <c r="U5" s="55"/>
      <c r="V5" s="55"/>
      <c r="W5" s="55"/>
      <c r="X5" s="55"/>
      <c r="Y5" s="55"/>
      <c r="Z5" s="76"/>
    </row>
    <row r="6" spans="1:26" ht="12.75">
      <c r="A6" s="418">
        <v>4</v>
      </c>
      <c r="B6" s="415">
        <v>0</v>
      </c>
      <c r="C6" s="415">
        <v>0</v>
      </c>
      <c r="D6" s="415"/>
      <c r="E6" s="415">
        <v>1226</v>
      </c>
      <c r="F6" s="415">
        <v>3448</v>
      </c>
      <c r="G6" s="415">
        <v>28586400</v>
      </c>
      <c r="H6" s="415">
        <v>0.897926</v>
      </c>
      <c r="I6" s="415">
        <v>0</v>
      </c>
      <c r="J6" s="415">
        <v>0</v>
      </c>
      <c r="K6" s="415">
        <v>0</v>
      </c>
      <c r="L6" s="415">
        <v>0</v>
      </c>
      <c r="M6" s="415">
        <v>128.991513</v>
      </c>
      <c r="N6" s="415">
        <v>5</v>
      </c>
      <c r="O6" s="415">
        <v>3.176267</v>
      </c>
      <c r="P6" s="55"/>
      <c r="Q6" s="55"/>
      <c r="R6" s="55">
        <f t="shared" si="0"/>
        <v>0</v>
      </c>
      <c r="S6" s="55"/>
      <c r="T6" s="55"/>
      <c r="U6" s="55"/>
      <c r="V6" s="55"/>
      <c r="W6" s="55"/>
      <c r="X6" s="55"/>
      <c r="Y6" s="55"/>
      <c r="Z6" s="76"/>
    </row>
    <row r="7" spans="1:26" ht="12.75">
      <c r="A7" s="418">
        <v>5</v>
      </c>
      <c r="B7" s="415">
        <v>0</v>
      </c>
      <c r="C7" s="415">
        <v>0</v>
      </c>
      <c r="D7" s="415"/>
      <c r="E7" s="415">
        <v>1847</v>
      </c>
      <c r="F7" s="415">
        <v>5263</v>
      </c>
      <c r="G7" s="415">
        <v>43498560</v>
      </c>
      <c r="H7" s="415">
        <v>1.007747</v>
      </c>
      <c r="I7" s="415">
        <v>0</v>
      </c>
      <c r="J7" s="415">
        <v>0</v>
      </c>
      <c r="K7" s="415">
        <v>0</v>
      </c>
      <c r="L7" s="415">
        <v>0</v>
      </c>
      <c r="M7" s="415">
        <v>129.995245</v>
      </c>
      <c r="N7" s="415">
        <v>10</v>
      </c>
      <c r="O7" s="415">
        <v>4.833173</v>
      </c>
      <c r="P7" s="55"/>
      <c r="Q7" s="55"/>
      <c r="R7" s="55">
        <f t="shared" si="0"/>
        <v>0</v>
      </c>
      <c r="S7" s="56"/>
      <c r="T7" s="55"/>
      <c r="U7" s="55"/>
      <c r="V7" s="55"/>
      <c r="W7" s="55"/>
      <c r="X7" s="55"/>
      <c r="Y7" s="55"/>
      <c r="Z7" s="76"/>
    </row>
    <row r="8" spans="1:26" ht="12.75">
      <c r="A8" s="418">
        <v>6</v>
      </c>
      <c r="B8" s="415">
        <v>0</v>
      </c>
      <c r="C8" s="415">
        <v>0</v>
      </c>
      <c r="D8" s="415"/>
      <c r="E8" s="415">
        <v>987</v>
      </c>
      <c r="F8" s="415">
        <v>2813</v>
      </c>
      <c r="G8" s="415">
        <v>23162240</v>
      </c>
      <c r="H8" s="415">
        <v>0.798436</v>
      </c>
      <c r="I8" s="415">
        <v>0</v>
      </c>
      <c r="J8" s="415">
        <v>0</v>
      </c>
      <c r="K8" s="415">
        <v>0</v>
      </c>
      <c r="L8" s="415">
        <v>0</v>
      </c>
      <c r="M8" s="415">
        <v>129.839208</v>
      </c>
      <c r="N8" s="415">
        <v>0.256</v>
      </c>
      <c r="O8" s="415">
        <v>2.573582</v>
      </c>
      <c r="P8" s="55"/>
      <c r="Q8" s="55"/>
      <c r="R8" s="55">
        <f t="shared" si="0"/>
        <v>0</v>
      </c>
      <c r="S8" s="55"/>
      <c r="T8" s="55"/>
      <c r="U8" s="55"/>
      <c r="V8" s="55"/>
      <c r="W8" s="55"/>
      <c r="X8" s="55"/>
      <c r="Y8" s="55"/>
      <c r="Z8" s="76"/>
    </row>
    <row r="9" spans="1:26" ht="12.75">
      <c r="A9" s="418">
        <v>11</v>
      </c>
      <c r="B9" s="415">
        <v>0</v>
      </c>
      <c r="C9" s="415">
        <v>0</v>
      </c>
      <c r="D9" s="415"/>
      <c r="E9" s="415">
        <v>43</v>
      </c>
      <c r="F9" s="415">
        <v>1233</v>
      </c>
      <c r="G9" s="415">
        <v>394560</v>
      </c>
      <c r="H9" s="415">
        <v>0.415185</v>
      </c>
      <c r="I9" s="415">
        <v>0</v>
      </c>
      <c r="J9" s="415">
        <v>0</v>
      </c>
      <c r="K9" s="415">
        <v>0</v>
      </c>
      <c r="L9" s="415">
        <v>0</v>
      </c>
      <c r="M9" s="415">
        <v>129.999999</v>
      </c>
      <c r="N9" s="415">
        <v>0</v>
      </c>
      <c r="O9" s="415">
        <v>0.04384</v>
      </c>
      <c r="P9" s="55"/>
      <c r="Q9" s="55"/>
      <c r="R9" s="55">
        <f t="shared" si="0"/>
        <v>0</v>
      </c>
      <c r="S9" s="55"/>
      <c r="T9" s="55"/>
      <c r="U9" s="55"/>
      <c r="V9" s="55"/>
      <c r="W9" s="55"/>
      <c r="X9" s="55"/>
      <c r="Y9" s="55"/>
      <c r="Z9" s="76"/>
    </row>
    <row r="10" spans="1:26" ht="12.75">
      <c r="A10" s="418">
        <v>12</v>
      </c>
      <c r="B10" s="415">
        <v>0</v>
      </c>
      <c r="C10" s="415">
        <v>0</v>
      </c>
      <c r="D10" s="415"/>
      <c r="E10" s="415">
        <v>36</v>
      </c>
      <c r="F10" s="415">
        <v>876</v>
      </c>
      <c r="G10" s="415">
        <v>280320</v>
      </c>
      <c r="H10" s="415">
        <v>0.610692</v>
      </c>
      <c r="I10" s="415">
        <v>0</v>
      </c>
      <c r="J10" s="415">
        <v>0</v>
      </c>
      <c r="K10" s="415">
        <v>0</v>
      </c>
      <c r="L10" s="415">
        <v>0</v>
      </c>
      <c r="M10" s="415">
        <v>130.000003</v>
      </c>
      <c r="N10" s="415">
        <v>0</v>
      </c>
      <c r="O10" s="415">
        <v>0.031147</v>
      </c>
      <c r="P10" s="55"/>
      <c r="Q10" s="55"/>
      <c r="R10" s="55">
        <f t="shared" si="0"/>
        <v>0</v>
      </c>
      <c r="S10" s="55"/>
      <c r="T10" s="55"/>
      <c r="U10" s="55"/>
      <c r="V10" s="55"/>
      <c r="W10" s="55"/>
      <c r="X10" s="55"/>
      <c r="Y10" s="55"/>
      <c r="Z10" s="76"/>
    </row>
    <row r="11" spans="1:26" ht="12.75">
      <c r="A11" s="418">
        <v>13</v>
      </c>
      <c r="B11" s="415">
        <v>0</v>
      </c>
      <c r="C11" s="415">
        <v>0</v>
      </c>
      <c r="D11" s="415"/>
      <c r="E11" s="415">
        <v>41</v>
      </c>
      <c r="F11" s="415">
        <v>944</v>
      </c>
      <c r="G11" s="415">
        <v>302080</v>
      </c>
      <c r="H11" s="415">
        <v>0.474392</v>
      </c>
      <c r="I11" s="415">
        <v>0</v>
      </c>
      <c r="J11" s="415">
        <v>0</v>
      </c>
      <c r="K11" s="415">
        <v>0</v>
      </c>
      <c r="L11" s="415">
        <v>0</v>
      </c>
      <c r="M11" s="415">
        <v>129.999998</v>
      </c>
      <c r="N11" s="415">
        <v>0</v>
      </c>
      <c r="O11" s="415">
        <v>0.033564</v>
      </c>
      <c r="P11" s="55"/>
      <c r="Q11" s="55"/>
      <c r="R11" s="55">
        <f t="shared" si="0"/>
        <v>0</v>
      </c>
      <c r="S11" s="55"/>
      <c r="T11" s="55"/>
      <c r="U11" s="55"/>
      <c r="V11" s="55"/>
      <c r="W11" s="55"/>
      <c r="X11" s="55"/>
      <c r="Y11" s="55"/>
      <c r="Z11" s="76"/>
    </row>
    <row r="12" spans="1:26" ht="12.75">
      <c r="A12" s="418">
        <v>14</v>
      </c>
      <c r="B12" s="415">
        <v>0</v>
      </c>
      <c r="C12" s="415">
        <v>0</v>
      </c>
      <c r="D12" s="415"/>
      <c r="E12" s="415">
        <v>34</v>
      </c>
      <c r="F12" s="415">
        <v>788</v>
      </c>
      <c r="G12" s="415">
        <v>252160</v>
      </c>
      <c r="H12" s="415">
        <v>0.533064</v>
      </c>
      <c r="I12" s="415">
        <v>0</v>
      </c>
      <c r="J12" s="415">
        <v>0</v>
      </c>
      <c r="K12" s="415">
        <v>0</v>
      </c>
      <c r="L12" s="415">
        <v>0</v>
      </c>
      <c r="M12" s="415">
        <v>129.999999</v>
      </c>
      <c r="N12" s="415">
        <v>0</v>
      </c>
      <c r="O12" s="415">
        <v>0.028018</v>
      </c>
      <c r="P12" s="55"/>
      <c r="Q12" s="55"/>
      <c r="R12" s="55">
        <f t="shared" si="0"/>
        <v>0</v>
      </c>
      <c r="S12" s="55"/>
      <c r="T12" s="55"/>
      <c r="U12" s="55"/>
      <c r="V12" s="55"/>
      <c r="W12" s="55"/>
      <c r="X12" s="55"/>
      <c r="Y12" s="55"/>
      <c r="Z12" s="76"/>
    </row>
    <row r="13" spans="1:26" ht="12.75">
      <c r="A13" s="418">
        <v>15</v>
      </c>
      <c r="B13" s="415">
        <v>0</v>
      </c>
      <c r="C13" s="415">
        <v>0</v>
      </c>
      <c r="D13" s="415"/>
      <c r="E13" s="415">
        <v>39</v>
      </c>
      <c r="F13" s="415">
        <v>864</v>
      </c>
      <c r="G13" s="415">
        <v>276480</v>
      </c>
      <c r="H13" s="415">
        <v>0.586342</v>
      </c>
      <c r="I13" s="415">
        <v>0</v>
      </c>
      <c r="J13" s="415">
        <v>0</v>
      </c>
      <c r="K13" s="415">
        <v>0</v>
      </c>
      <c r="L13" s="415">
        <v>0</v>
      </c>
      <c r="M13" s="415">
        <v>121.170012</v>
      </c>
      <c r="N13" s="415">
        <v>0</v>
      </c>
      <c r="O13" s="415">
        <v>0.03072</v>
      </c>
      <c r="P13" s="55"/>
      <c r="Q13" s="55"/>
      <c r="R13" s="55">
        <f t="shared" si="0"/>
        <v>0</v>
      </c>
      <c r="S13" s="55"/>
      <c r="T13" s="55"/>
      <c r="U13" s="55"/>
      <c r="V13" s="55"/>
      <c r="W13" s="55"/>
      <c r="X13" s="55"/>
      <c r="Y13" s="55"/>
      <c r="Z13" s="76"/>
    </row>
    <row r="14" spans="1:26" ht="12.75">
      <c r="A14" s="418">
        <v>16</v>
      </c>
      <c r="B14" s="415">
        <v>0</v>
      </c>
      <c r="C14" s="415">
        <v>0</v>
      </c>
      <c r="D14" s="415"/>
      <c r="E14" s="415">
        <v>38</v>
      </c>
      <c r="F14" s="415">
        <v>668</v>
      </c>
      <c r="G14" s="415">
        <v>213760</v>
      </c>
      <c r="H14" s="415">
        <v>0.637031</v>
      </c>
      <c r="I14" s="415">
        <v>0</v>
      </c>
      <c r="J14" s="415">
        <v>0</v>
      </c>
      <c r="K14" s="415">
        <v>0</v>
      </c>
      <c r="L14" s="415">
        <v>0</v>
      </c>
      <c r="M14" s="415">
        <v>130.000006</v>
      </c>
      <c r="N14" s="415">
        <v>0</v>
      </c>
      <c r="O14" s="415">
        <v>0.023751</v>
      </c>
      <c r="P14" s="55"/>
      <c r="Q14" s="55"/>
      <c r="R14" s="55">
        <f t="shared" si="0"/>
        <v>0</v>
      </c>
      <c r="S14" s="55"/>
      <c r="T14" s="55"/>
      <c r="U14" s="55"/>
      <c r="V14" s="55"/>
      <c r="W14" s="55"/>
      <c r="X14" s="55"/>
      <c r="Y14" s="55"/>
      <c r="Z14" s="76"/>
    </row>
    <row r="15" spans="1:26" ht="12.75">
      <c r="A15" s="418">
        <v>17</v>
      </c>
      <c r="B15" s="415">
        <v>0</v>
      </c>
      <c r="C15" s="415">
        <v>0</v>
      </c>
      <c r="D15" s="415"/>
      <c r="E15" s="415">
        <v>38</v>
      </c>
      <c r="F15" s="415">
        <v>742</v>
      </c>
      <c r="G15" s="415">
        <v>237440</v>
      </c>
      <c r="H15" s="415">
        <v>0.916218</v>
      </c>
      <c r="I15" s="415">
        <v>0</v>
      </c>
      <c r="J15" s="415">
        <v>0</v>
      </c>
      <c r="K15" s="415">
        <v>0</v>
      </c>
      <c r="L15" s="415">
        <v>0</v>
      </c>
      <c r="M15" s="415">
        <v>130.00001</v>
      </c>
      <c r="N15" s="415">
        <v>0</v>
      </c>
      <c r="O15" s="415">
        <v>0.026382</v>
      </c>
      <c r="P15" s="55"/>
      <c r="Q15" s="55"/>
      <c r="R15" s="55">
        <f t="shared" si="0"/>
        <v>0</v>
      </c>
      <c r="S15" s="55"/>
      <c r="T15" s="55"/>
      <c r="U15" s="55"/>
      <c r="V15" s="55"/>
      <c r="W15" s="55"/>
      <c r="X15" s="55"/>
      <c r="Y15" s="55"/>
      <c r="Z15" s="76"/>
    </row>
    <row r="16" spans="1:26" ht="12.75">
      <c r="A16" s="418">
        <v>18</v>
      </c>
      <c r="B16" s="415">
        <v>0</v>
      </c>
      <c r="C16" s="415">
        <v>0</v>
      </c>
      <c r="D16" s="415"/>
      <c r="E16" s="415">
        <v>34</v>
      </c>
      <c r="F16" s="415">
        <v>866</v>
      </c>
      <c r="G16" s="415">
        <v>277120</v>
      </c>
      <c r="H16" s="415">
        <v>0.533134</v>
      </c>
      <c r="I16" s="415">
        <v>0</v>
      </c>
      <c r="J16" s="415">
        <v>0</v>
      </c>
      <c r="K16" s="415">
        <v>0</v>
      </c>
      <c r="L16" s="415">
        <v>0</v>
      </c>
      <c r="M16" s="415">
        <v>129.999996</v>
      </c>
      <c r="N16" s="415">
        <v>0</v>
      </c>
      <c r="O16" s="415">
        <v>0.030791</v>
      </c>
      <c r="P16" s="55"/>
      <c r="Q16" s="55"/>
      <c r="R16" s="55">
        <f t="shared" si="0"/>
        <v>0</v>
      </c>
      <c r="S16" s="55"/>
      <c r="T16" s="55"/>
      <c r="U16" s="55"/>
      <c r="V16" s="55"/>
      <c r="W16" s="55"/>
      <c r="X16" s="55"/>
      <c r="Y16" s="55"/>
      <c r="Z16" s="76"/>
    </row>
    <row r="17" spans="1:26" ht="12.75">
      <c r="A17" s="418">
        <v>19</v>
      </c>
      <c r="B17" s="415">
        <v>0</v>
      </c>
      <c r="C17" s="415">
        <v>0</v>
      </c>
      <c r="D17" s="415"/>
      <c r="E17" s="415">
        <v>38</v>
      </c>
      <c r="F17" s="415">
        <v>759</v>
      </c>
      <c r="G17" s="415">
        <v>242880</v>
      </c>
      <c r="H17" s="415">
        <v>0.58402</v>
      </c>
      <c r="I17" s="415">
        <v>0</v>
      </c>
      <c r="J17" s="415">
        <v>0</v>
      </c>
      <c r="K17" s="415">
        <v>0</v>
      </c>
      <c r="L17" s="415">
        <v>0</v>
      </c>
      <c r="M17" s="415">
        <v>129.999993</v>
      </c>
      <c r="N17" s="415">
        <v>0</v>
      </c>
      <c r="O17" s="415">
        <v>0.026987</v>
      </c>
      <c r="P17" s="55"/>
      <c r="Q17" s="55"/>
      <c r="R17" s="55">
        <f t="shared" si="0"/>
        <v>0</v>
      </c>
      <c r="S17" s="55"/>
      <c r="T17" s="55"/>
      <c r="U17" s="55"/>
      <c r="V17" s="55"/>
      <c r="W17" s="55"/>
      <c r="X17" s="55"/>
      <c r="Y17" s="55"/>
      <c r="Z17" s="76"/>
    </row>
    <row r="18" spans="1:26" ht="12.75">
      <c r="A18" s="418">
        <v>20</v>
      </c>
      <c r="B18" s="415">
        <v>0</v>
      </c>
      <c r="C18" s="415">
        <v>0</v>
      </c>
      <c r="D18" s="415"/>
      <c r="E18" s="415">
        <v>40</v>
      </c>
      <c r="F18" s="415">
        <v>798</v>
      </c>
      <c r="G18" s="415">
        <v>255360</v>
      </c>
      <c r="H18" s="415">
        <v>0.481322</v>
      </c>
      <c r="I18" s="415">
        <v>0</v>
      </c>
      <c r="J18" s="415">
        <v>0</v>
      </c>
      <c r="K18" s="415">
        <v>0</v>
      </c>
      <c r="L18" s="415">
        <v>0</v>
      </c>
      <c r="M18" s="415">
        <v>85.806205</v>
      </c>
      <c r="N18" s="415">
        <v>0</v>
      </c>
      <c r="O18" s="415">
        <v>0.028373</v>
      </c>
      <c r="P18" s="55"/>
      <c r="Q18" s="55"/>
      <c r="R18" s="55">
        <f t="shared" si="0"/>
        <v>0</v>
      </c>
      <c r="S18" s="55"/>
      <c r="T18" s="55"/>
      <c r="U18" s="55"/>
      <c r="V18" s="55"/>
      <c r="W18" s="55"/>
      <c r="X18" s="55"/>
      <c r="Y18" s="55"/>
      <c r="Z18" s="76"/>
    </row>
    <row r="19" spans="1:26" ht="12.75">
      <c r="A19" s="418">
        <v>21</v>
      </c>
      <c r="B19" s="415">
        <v>0</v>
      </c>
      <c r="C19" s="415">
        <v>0</v>
      </c>
      <c r="D19" s="415"/>
      <c r="E19" s="415">
        <v>2675</v>
      </c>
      <c r="F19" s="415">
        <v>5344</v>
      </c>
      <c r="G19" s="415">
        <v>64128000</v>
      </c>
      <c r="H19" s="415">
        <v>1.376055</v>
      </c>
      <c r="I19" s="415">
        <v>0</v>
      </c>
      <c r="J19" s="415">
        <v>0</v>
      </c>
      <c r="K19" s="415">
        <v>0</v>
      </c>
      <c r="L19" s="415">
        <v>0</v>
      </c>
      <c r="M19" s="415">
        <v>129.999999</v>
      </c>
      <c r="N19" s="415">
        <v>30</v>
      </c>
      <c r="O19" s="415">
        <v>7.125333</v>
      </c>
      <c r="P19" s="55"/>
      <c r="Q19" s="55"/>
      <c r="R19" s="55">
        <f t="shared" si="0"/>
        <v>0</v>
      </c>
      <c r="S19" s="55"/>
      <c r="T19" s="55"/>
      <c r="U19" s="55"/>
      <c r="V19" s="55"/>
      <c r="W19" s="55"/>
      <c r="X19" s="55"/>
      <c r="Y19" s="55"/>
      <c r="Z19" s="76"/>
    </row>
    <row r="20" spans="1:26" ht="12.75">
      <c r="A20" s="418">
        <v>22</v>
      </c>
      <c r="B20" s="415">
        <v>0</v>
      </c>
      <c r="C20" s="415">
        <v>0</v>
      </c>
      <c r="D20" s="415"/>
      <c r="E20" s="415">
        <v>2462</v>
      </c>
      <c r="F20" s="415">
        <v>4916</v>
      </c>
      <c r="G20" s="415">
        <v>58992000</v>
      </c>
      <c r="H20" s="415">
        <v>0.83892</v>
      </c>
      <c r="I20" s="415">
        <v>0</v>
      </c>
      <c r="J20" s="415">
        <v>0</v>
      </c>
      <c r="K20" s="415">
        <v>0</v>
      </c>
      <c r="L20" s="415">
        <v>0</v>
      </c>
      <c r="M20" s="415">
        <v>129.529806</v>
      </c>
      <c r="N20" s="415">
        <v>30</v>
      </c>
      <c r="O20" s="415">
        <v>6.554667</v>
      </c>
      <c r="P20" s="55"/>
      <c r="Q20" s="55"/>
      <c r="R20" s="55">
        <f t="shared" si="0"/>
        <v>0</v>
      </c>
      <c r="S20" s="55"/>
      <c r="T20" s="55"/>
      <c r="U20" s="55"/>
      <c r="V20" s="55"/>
      <c r="W20" s="55"/>
      <c r="X20" s="55"/>
      <c r="Y20" s="55"/>
      <c r="Z20" s="76"/>
    </row>
    <row r="21" spans="1:26" ht="12.75">
      <c r="A21" s="418">
        <v>23</v>
      </c>
      <c r="B21" s="415">
        <v>0</v>
      </c>
      <c r="C21" s="415">
        <v>0</v>
      </c>
      <c r="D21" s="415"/>
      <c r="E21" s="415">
        <v>1046</v>
      </c>
      <c r="F21" s="415">
        <v>2087</v>
      </c>
      <c r="G21" s="415">
        <v>25044000</v>
      </c>
      <c r="H21" s="415">
        <v>0.775625</v>
      </c>
      <c r="I21" s="415">
        <v>0</v>
      </c>
      <c r="J21" s="415">
        <v>0</v>
      </c>
      <c r="K21" s="415">
        <v>0</v>
      </c>
      <c r="L21" s="415">
        <v>0</v>
      </c>
      <c r="M21" s="415">
        <v>129.999998</v>
      </c>
      <c r="N21" s="415">
        <v>30</v>
      </c>
      <c r="O21" s="415">
        <v>2.782667</v>
      </c>
      <c r="P21" s="55"/>
      <c r="Q21" s="55"/>
      <c r="R21" s="55">
        <f t="shared" si="0"/>
        <v>0</v>
      </c>
      <c r="S21" s="55"/>
      <c r="T21" s="55"/>
      <c r="U21" s="55"/>
      <c r="V21" s="55"/>
      <c r="W21" s="55"/>
      <c r="X21" s="55"/>
      <c r="Y21" s="55"/>
      <c r="Z21" s="76"/>
    </row>
    <row r="22" spans="1:26" ht="12.75">
      <c r="A22" s="418">
        <v>24</v>
      </c>
      <c r="B22" s="415">
        <v>0</v>
      </c>
      <c r="C22" s="415">
        <v>0</v>
      </c>
      <c r="D22" s="415"/>
      <c r="E22" s="415">
        <v>2471</v>
      </c>
      <c r="F22" s="415">
        <v>4933</v>
      </c>
      <c r="G22" s="415">
        <v>59196000</v>
      </c>
      <c r="H22" s="415">
        <v>1.012383</v>
      </c>
      <c r="I22" s="415">
        <v>0</v>
      </c>
      <c r="J22" s="415">
        <v>0</v>
      </c>
      <c r="K22" s="415">
        <v>0</v>
      </c>
      <c r="L22" s="415">
        <v>0</v>
      </c>
      <c r="M22" s="415">
        <v>129.332711</v>
      </c>
      <c r="N22" s="415">
        <v>30</v>
      </c>
      <c r="O22" s="415">
        <v>6.577333</v>
      </c>
      <c r="P22" s="55"/>
      <c r="Q22" s="55"/>
      <c r="R22" s="55">
        <f t="shared" si="0"/>
        <v>0</v>
      </c>
      <c r="S22" s="55"/>
      <c r="T22" s="55"/>
      <c r="U22" s="55"/>
      <c r="V22" s="55"/>
      <c r="W22" s="55"/>
      <c r="X22" s="55"/>
      <c r="Y22" s="55"/>
      <c r="Z22" s="76"/>
    </row>
    <row r="23" spans="1:26" ht="12.75">
      <c r="A23" s="418">
        <v>0</v>
      </c>
      <c r="B23" s="415">
        <v>1</v>
      </c>
      <c r="C23" s="415">
        <v>0</v>
      </c>
      <c r="D23" s="415"/>
      <c r="E23" s="415">
        <v>2188</v>
      </c>
      <c r="F23" s="415">
        <v>6461</v>
      </c>
      <c r="G23" s="415">
        <v>51987840</v>
      </c>
      <c r="H23" s="415">
        <v>1.767603</v>
      </c>
      <c r="I23" s="415">
        <v>0</v>
      </c>
      <c r="J23" s="415">
        <v>0</v>
      </c>
      <c r="K23" s="415">
        <v>0</v>
      </c>
      <c r="L23" s="415">
        <v>0</v>
      </c>
      <c r="M23" s="415">
        <v>129.999997</v>
      </c>
      <c r="N23" s="415">
        <v>1</v>
      </c>
      <c r="O23" s="415">
        <v>5.776427</v>
      </c>
      <c r="P23" s="55"/>
      <c r="Q23" s="55"/>
      <c r="R23" s="55">
        <f t="shared" si="0"/>
        <v>0</v>
      </c>
      <c r="S23" s="55"/>
      <c r="T23" s="55"/>
      <c r="U23" s="55"/>
      <c r="V23" s="55"/>
      <c r="W23" s="55"/>
      <c r="X23" s="55"/>
      <c r="Y23" s="55"/>
      <c r="Z23" s="76"/>
    </row>
    <row r="24" spans="1:26" ht="12.75">
      <c r="A24" s="418">
        <v>0</v>
      </c>
      <c r="B24" s="415">
        <v>2</v>
      </c>
      <c r="C24" s="415">
        <v>0</v>
      </c>
      <c r="D24" s="415"/>
      <c r="E24" s="415">
        <v>2154</v>
      </c>
      <c r="F24" s="415">
        <v>6232</v>
      </c>
      <c r="G24" s="415">
        <v>51330560</v>
      </c>
      <c r="H24" s="415">
        <v>1.778677</v>
      </c>
      <c r="I24" s="415">
        <v>0</v>
      </c>
      <c r="J24" s="415">
        <v>0</v>
      </c>
      <c r="K24" s="415">
        <v>0</v>
      </c>
      <c r="L24" s="415">
        <v>0</v>
      </c>
      <c r="M24" s="415">
        <v>130</v>
      </c>
      <c r="N24" s="415">
        <v>1</v>
      </c>
      <c r="O24" s="415">
        <v>5.703396</v>
      </c>
      <c r="P24" s="55"/>
      <c r="Q24" s="55"/>
      <c r="R24" s="55">
        <f t="shared" si="0"/>
        <v>0</v>
      </c>
      <c r="S24" s="55"/>
      <c r="T24" s="55"/>
      <c r="U24" s="55"/>
      <c r="V24" s="55"/>
      <c r="W24" s="55"/>
      <c r="X24" s="55"/>
      <c r="Y24" s="55"/>
      <c r="Z24" s="76"/>
    </row>
    <row r="25" spans="1:26" ht="12.75">
      <c r="A25" s="418">
        <v>0</v>
      </c>
      <c r="B25" s="415">
        <v>3</v>
      </c>
      <c r="C25" s="415">
        <v>0</v>
      </c>
      <c r="D25" s="415"/>
      <c r="E25" s="415">
        <v>2005</v>
      </c>
      <c r="F25" s="415">
        <v>5694</v>
      </c>
      <c r="G25" s="415">
        <v>47782880</v>
      </c>
      <c r="H25" s="415">
        <v>1.665366</v>
      </c>
      <c r="I25" s="415">
        <v>0</v>
      </c>
      <c r="J25" s="415">
        <v>0</v>
      </c>
      <c r="K25" s="415">
        <v>0</v>
      </c>
      <c r="L25" s="415">
        <v>0</v>
      </c>
      <c r="M25" s="415">
        <v>129.999773</v>
      </c>
      <c r="N25" s="415">
        <v>1</v>
      </c>
      <c r="O25" s="415">
        <v>5.309209</v>
      </c>
      <c r="P25" s="55"/>
      <c r="Q25" s="55"/>
      <c r="R25" s="55">
        <f t="shared" si="0"/>
        <v>0</v>
      </c>
      <c r="S25" s="55"/>
      <c r="T25" s="55"/>
      <c r="U25" s="55"/>
      <c r="V25" s="55"/>
      <c r="W25" s="55"/>
      <c r="X25" s="55"/>
      <c r="Y25" s="55"/>
      <c r="Z25" s="76"/>
    </row>
    <row r="26" spans="1:26" ht="12.75">
      <c r="A26" s="418">
        <v>0</v>
      </c>
      <c r="B26" s="415">
        <v>4</v>
      </c>
      <c r="C26" s="415">
        <v>0</v>
      </c>
      <c r="D26" s="415"/>
      <c r="E26" s="415">
        <v>1152</v>
      </c>
      <c r="F26" s="415">
        <v>3211</v>
      </c>
      <c r="G26" s="415">
        <v>27319200</v>
      </c>
      <c r="H26" s="415">
        <v>1.762573</v>
      </c>
      <c r="I26" s="415">
        <v>0</v>
      </c>
      <c r="J26" s="415">
        <v>0</v>
      </c>
      <c r="K26" s="415">
        <v>0</v>
      </c>
      <c r="L26" s="415">
        <v>0</v>
      </c>
      <c r="M26" s="415">
        <v>129.994815</v>
      </c>
      <c r="N26" s="415">
        <v>1</v>
      </c>
      <c r="O26" s="415">
        <v>3.035467</v>
      </c>
      <c r="P26" s="55"/>
      <c r="Q26" s="55"/>
      <c r="R26" s="55">
        <f t="shared" si="0"/>
        <v>0</v>
      </c>
      <c r="S26" s="55"/>
      <c r="T26" s="55"/>
      <c r="U26" s="55"/>
      <c r="V26" s="55"/>
      <c r="W26" s="55"/>
      <c r="X26" s="55"/>
      <c r="Y26" s="55"/>
      <c r="Z26" s="76"/>
    </row>
    <row r="27" spans="1:26" ht="12.75">
      <c r="A27" s="418">
        <v>0</v>
      </c>
      <c r="B27" s="415">
        <v>5</v>
      </c>
      <c r="C27" s="415">
        <v>0</v>
      </c>
      <c r="D27" s="415"/>
      <c r="E27" s="415">
        <v>1717</v>
      </c>
      <c r="F27" s="415">
        <v>4943</v>
      </c>
      <c r="G27" s="415">
        <v>40803200</v>
      </c>
      <c r="H27" s="415">
        <v>1.701034</v>
      </c>
      <c r="I27" s="415">
        <v>0</v>
      </c>
      <c r="J27" s="415">
        <v>0</v>
      </c>
      <c r="K27" s="415">
        <v>0</v>
      </c>
      <c r="L27" s="415">
        <v>0</v>
      </c>
      <c r="M27" s="415">
        <v>129.404722</v>
      </c>
      <c r="N27" s="415">
        <v>1</v>
      </c>
      <c r="O27" s="415">
        <v>4.533689</v>
      </c>
      <c r="P27" s="55"/>
      <c r="Q27" s="55"/>
      <c r="R27" s="55">
        <f t="shared" si="0"/>
        <v>0</v>
      </c>
      <c r="S27" s="55"/>
      <c r="T27" s="55"/>
      <c r="U27" s="55"/>
      <c r="V27" s="55"/>
      <c r="W27" s="55"/>
      <c r="X27" s="55"/>
      <c r="Y27" s="55"/>
      <c r="Z27" s="76"/>
    </row>
    <row r="28" spans="1:26" ht="12.75">
      <c r="A28" s="418">
        <v>0</v>
      </c>
      <c r="B28" s="415">
        <v>6</v>
      </c>
      <c r="C28" s="415">
        <v>0</v>
      </c>
      <c r="D28" s="415"/>
      <c r="E28" s="415">
        <v>953</v>
      </c>
      <c r="F28" s="415">
        <v>2596</v>
      </c>
      <c r="G28" s="415">
        <v>22473760</v>
      </c>
      <c r="H28" s="415">
        <v>1.800494</v>
      </c>
      <c r="I28" s="415">
        <v>0</v>
      </c>
      <c r="J28" s="415">
        <v>0</v>
      </c>
      <c r="K28" s="415">
        <v>0</v>
      </c>
      <c r="L28" s="415">
        <v>0</v>
      </c>
      <c r="M28" s="415">
        <v>127.274362</v>
      </c>
      <c r="N28" s="415">
        <v>10</v>
      </c>
      <c r="O28" s="415">
        <v>2.497084</v>
      </c>
      <c r="P28" s="55"/>
      <c r="Q28" s="55"/>
      <c r="R28" s="55">
        <f t="shared" si="0"/>
        <v>0</v>
      </c>
      <c r="S28" s="55"/>
      <c r="T28" s="55"/>
      <c r="U28" s="55"/>
      <c r="V28" s="55"/>
      <c r="W28" s="55"/>
      <c r="X28" s="55"/>
      <c r="Y28" s="55"/>
      <c r="Z28" s="76"/>
    </row>
    <row r="29" spans="1:26" ht="12.75">
      <c r="A29" s="418">
        <v>0</v>
      </c>
      <c r="B29" s="415">
        <v>11</v>
      </c>
      <c r="C29" s="415">
        <v>0</v>
      </c>
      <c r="D29" s="415"/>
      <c r="E29" s="415">
        <v>1231</v>
      </c>
      <c r="F29" s="415">
        <v>2451</v>
      </c>
      <c r="G29" s="415">
        <v>29412000</v>
      </c>
      <c r="H29" s="415">
        <v>1.365542</v>
      </c>
      <c r="I29" s="415">
        <v>0</v>
      </c>
      <c r="J29" s="415">
        <v>0</v>
      </c>
      <c r="K29" s="415">
        <v>0</v>
      </c>
      <c r="L29" s="415">
        <v>0</v>
      </c>
      <c r="M29" s="415">
        <v>129.999992</v>
      </c>
      <c r="N29" s="415">
        <v>30</v>
      </c>
      <c r="O29" s="415">
        <v>3.268</v>
      </c>
      <c r="P29" s="55"/>
      <c r="Q29" s="55"/>
      <c r="R29" s="55">
        <f t="shared" si="0"/>
        <v>0</v>
      </c>
      <c r="S29" s="55"/>
      <c r="T29" s="55"/>
      <c r="U29" s="55"/>
      <c r="V29" s="55"/>
      <c r="W29" s="55"/>
      <c r="X29" s="55"/>
      <c r="Y29" s="55"/>
      <c r="Z29" s="76"/>
    </row>
    <row r="30" spans="1:26" ht="12.75">
      <c r="A30" s="418">
        <v>0</v>
      </c>
      <c r="B30" s="415">
        <v>12</v>
      </c>
      <c r="C30" s="415">
        <v>0</v>
      </c>
      <c r="D30" s="415"/>
      <c r="E30" s="415">
        <v>914</v>
      </c>
      <c r="F30" s="415">
        <v>1822</v>
      </c>
      <c r="G30" s="415">
        <v>21864000</v>
      </c>
      <c r="H30" s="415">
        <v>1.712149</v>
      </c>
      <c r="I30" s="415">
        <v>0</v>
      </c>
      <c r="J30" s="415">
        <v>0</v>
      </c>
      <c r="K30" s="415">
        <v>0</v>
      </c>
      <c r="L30" s="415">
        <v>0</v>
      </c>
      <c r="M30" s="415">
        <v>129.999999</v>
      </c>
      <c r="N30" s="415">
        <v>30</v>
      </c>
      <c r="O30" s="415">
        <v>2.429333</v>
      </c>
      <c r="P30" s="55"/>
      <c r="Q30" s="55"/>
      <c r="R30" s="55">
        <f t="shared" si="0"/>
        <v>0</v>
      </c>
      <c r="S30" s="55"/>
      <c r="T30" s="55"/>
      <c r="U30" s="55"/>
      <c r="V30" s="55"/>
      <c r="W30" s="55"/>
      <c r="X30" s="55"/>
      <c r="Y30" s="55"/>
      <c r="Z30" s="76"/>
    </row>
    <row r="31" spans="1:26" ht="12.75">
      <c r="A31" s="418">
        <v>0</v>
      </c>
      <c r="B31" s="415">
        <v>13</v>
      </c>
      <c r="C31" s="415">
        <v>0</v>
      </c>
      <c r="D31" s="415"/>
      <c r="E31" s="415">
        <v>983</v>
      </c>
      <c r="F31" s="415">
        <v>1954</v>
      </c>
      <c r="G31" s="415">
        <v>23448000</v>
      </c>
      <c r="H31" s="415">
        <v>1.642945</v>
      </c>
      <c r="I31" s="415">
        <v>0</v>
      </c>
      <c r="J31" s="415">
        <v>0</v>
      </c>
      <c r="K31" s="415">
        <v>0</v>
      </c>
      <c r="L31" s="415">
        <v>0</v>
      </c>
      <c r="M31" s="415">
        <v>129.999998</v>
      </c>
      <c r="N31" s="415">
        <v>30</v>
      </c>
      <c r="O31" s="415">
        <v>2.605333</v>
      </c>
      <c r="P31" s="55"/>
      <c r="Q31" s="55"/>
      <c r="R31" s="55">
        <f t="shared" si="0"/>
        <v>0</v>
      </c>
      <c r="S31" s="55"/>
      <c r="T31" s="55"/>
      <c r="U31" s="55"/>
      <c r="V31" s="55"/>
      <c r="W31" s="55"/>
      <c r="X31" s="55"/>
      <c r="Y31" s="55"/>
      <c r="Z31" s="76"/>
    </row>
    <row r="32" spans="1:26" ht="12.75">
      <c r="A32" s="418">
        <v>0</v>
      </c>
      <c r="B32" s="415">
        <v>14</v>
      </c>
      <c r="C32" s="415">
        <v>0</v>
      </c>
      <c r="D32" s="415"/>
      <c r="E32" s="415">
        <v>827</v>
      </c>
      <c r="F32" s="415">
        <v>1648</v>
      </c>
      <c r="G32" s="415">
        <v>19776000</v>
      </c>
      <c r="H32" s="415">
        <v>1.660535</v>
      </c>
      <c r="I32" s="415">
        <v>0</v>
      </c>
      <c r="J32" s="415">
        <v>0</v>
      </c>
      <c r="K32" s="415">
        <v>0</v>
      </c>
      <c r="L32" s="415">
        <v>0</v>
      </c>
      <c r="M32" s="415">
        <v>130.000004</v>
      </c>
      <c r="N32" s="415">
        <v>30</v>
      </c>
      <c r="O32" s="415">
        <v>2.197333</v>
      </c>
      <c r="P32" s="55"/>
      <c r="Q32" s="55"/>
      <c r="R32" s="55">
        <f t="shared" si="0"/>
        <v>0</v>
      </c>
      <c r="S32" s="55"/>
      <c r="T32" s="55"/>
      <c r="U32" s="55"/>
      <c r="V32" s="55"/>
      <c r="W32" s="55"/>
      <c r="X32" s="55"/>
      <c r="Y32" s="55"/>
      <c r="Z32" s="76"/>
    </row>
    <row r="33" spans="1:26" ht="12.75">
      <c r="A33" s="418">
        <v>0</v>
      </c>
      <c r="B33" s="415">
        <v>15</v>
      </c>
      <c r="C33" s="415">
        <v>0</v>
      </c>
      <c r="D33" s="415"/>
      <c r="E33" s="415">
        <v>901</v>
      </c>
      <c r="F33" s="415">
        <v>1791</v>
      </c>
      <c r="G33" s="415">
        <v>21492000</v>
      </c>
      <c r="H33" s="415">
        <v>1.758765</v>
      </c>
      <c r="I33" s="415">
        <v>0</v>
      </c>
      <c r="J33" s="415">
        <v>0</v>
      </c>
      <c r="K33" s="415">
        <v>0</v>
      </c>
      <c r="L33" s="415">
        <v>0</v>
      </c>
      <c r="M33" s="415">
        <v>128.882374</v>
      </c>
      <c r="N33" s="415">
        <v>30</v>
      </c>
      <c r="O33" s="415">
        <v>2.388</v>
      </c>
      <c r="P33" s="55"/>
      <c r="Q33" s="55"/>
      <c r="R33" s="90"/>
      <c r="S33" s="55">
        <v>0.0001</v>
      </c>
      <c r="T33" s="55"/>
      <c r="U33" s="55"/>
      <c r="V33" s="55"/>
      <c r="W33" s="55"/>
      <c r="X33" s="55"/>
      <c r="Y33" s="55"/>
      <c r="Z33" s="76"/>
    </row>
    <row r="34" spans="1:26" ht="12.75">
      <c r="A34" s="418">
        <v>0</v>
      </c>
      <c r="B34" s="415">
        <v>16</v>
      </c>
      <c r="C34" s="415">
        <v>0</v>
      </c>
      <c r="D34" s="415"/>
      <c r="E34" s="415">
        <v>706</v>
      </c>
      <c r="F34" s="415">
        <v>1401</v>
      </c>
      <c r="G34" s="415">
        <v>16812000</v>
      </c>
      <c r="H34" s="415">
        <v>1.693024</v>
      </c>
      <c r="I34" s="415">
        <v>0</v>
      </c>
      <c r="J34" s="415">
        <v>0</v>
      </c>
      <c r="K34" s="415">
        <v>0</v>
      </c>
      <c r="L34" s="415">
        <v>0</v>
      </c>
      <c r="M34" s="415">
        <v>130.000004</v>
      </c>
      <c r="N34" s="415">
        <v>30</v>
      </c>
      <c r="O34" s="415">
        <v>1.868</v>
      </c>
      <c r="P34" s="55"/>
      <c r="Q34" s="55"/>
      <c r="R34" s="90"/>
      <c r="S34" s="55">
        <v>0.0001</v>
      </c>
      <c r="T34" s="55"/>
      <c r="U34" s="55"/>
      <c r="V34" s="55"/>
      <c r="W34" s="55"/>
      <c r="X34" s="55"/>
      <c r="Y34" s="55"/>
      <c r="Z34" s="76"/>
    </row>
    <row r="35" spans="1:26" ht="12.75">
      <c r="A35" s="418">
        <v>0</v>
      </c>
      <c r="B35" s="415">
        <v>17</v>
      </c>
      <c r="C35" s="415">
        <v>0</v>
      </c>
      <c r="D35" s="415"/>
      <c r="E35" s="415">
        <v>780</v>
      </c>
      <c r="F35" s="415">
        <v>1546</v>
      </c>
      <c r="G35" s="415">
        <v>18552000</v>
      </c>
      <c r="H35" s="415">
        <v>1.589745</v>
      </c>
      <c r="I35" s="415">
        <v>0</v>
      </c>
      <c r="J35" s="415">
        <v>0</v>
      </c>
      <c r="K35" s="415">
        <v>0</v>
      </c>
      <c r="L35" s="415">
        <v>0</v>
      </c>
      <c r="M35" s="415">
        <v>129.999994</v>
      </c>
      <c r="N35" s="415">
        <v>30</v>
      </c>
      <c r="O35" s="415">
        <v>2.061333</v>
      </c>
      <c r="P35" s="55"/>
      <c r="Q35" s="55"/>
      <c r="R35" s="90"/>
      <c r="S35" s="101">
        <v>0.05</v>
      </c>
      <c r="T35" s="55"/>
      <c r="U35" s="55"/>
      <c r="V35" s="55"/>
      <c r="W35" s="55"/>
      <c r="X35" s="55"/>
      <c r="Y35" s="55"/>
      <c r="Z35" s="76"/>
    </row>
    <row r="36" spans="1:26" ht="12.75">
      <c r="A36" s="418">
        <v>0</v>
      </c>
      <c r="B36" s="415">
        <v>18</v>
      </c>
      <c r="C36" s="415">
        <v>0</v>
      </c>
      <c r="D36" s="415"/>
      <c r="E36" s="415">
        <v>906</v>
      </c>
      <c r="F36" s="415">
        <v>1806</v>
      </c>
      <c r="G36" s="415">
        <v>21672000</v>
      </c>
      <c r="H36" s="415">
        <v>1.424094</v>
      </c>
      <c r="I36" s="415">
        <v>0</v>
      </c>
      <c r="J36" s="415">
        <v>0</v>
      </c>
      <c r="K36" s="415">
        <v>0</v>
      </c>
      <c r="L36" s="415">
        <v>0</v>
      </c>
      <c r="M36" s="415">
        <v>129.999996</v>
      </c>
      <c r="N36" s="415">
        <v>30</v>
      </c>
      <c r="O36" s="415">
        <v>2.408</v>
      </c>
      <c r="P36" s="55"/>
      <c r="Q36" s="55"/>
      <c r="R36" s="90"/>
      <c r="S36" s="101">
        <v>0.05</v>
      </c>
      <c r="T36" s="55"/>
      <c r="U36" s="55"/>
      <c r="V36" s="55"/>
      <c r="W36" s="55"/>
      <c r="X36" s="55"/>
      <c r="Y36" s="55"/>
      <c r="Z36" s="76"/>
    </row>
    <row r="37" spans="1:26" ht="12.75">
      <c r="A37" s="418">
        <v>0</v>
      </c>
      <c r="B37" s="415">
        <v>19</v>
      </c>
      <c r="C37" s="415">
        <v>0</v>
      </c>
      <c r="D37" s="415"/>
      <c r="E37" s="415">
        <v>798</v>
      </c>
      <c r="F37" s="415">
        <v>1585</v>
      </c>
      <c r="G37" s="415">
        <v>19020000</v>
      </c>
      <c r="H37" s="415">
        <v>1.706832</v>
      </c>
      <c r="I37" s="415">
        <v>0</v>
      </c>
      <c r="J37" s="415">
        <v>0</v>
      </c>
      <c r="K37" s="415">
        <v>0</v>
      </c>
      <c r="L37" s="415">
        <v>0</v>
      </c>
      <c r="M37" s="415">
        <v>129.999997</v>
      </c>
      <c r="N37" s="415">
        <v>30</v>
      </c>
      <c r="O37" s="415">
        <v>2.113333</v>
      </c>
      <c r="P37" s="55"/>
      <c r="Q37" s="55"/>
      <c r="R37" s="90"/>
      <c r="S37" s="101">
        <v>0.05</v>
      </c>
      <c r="T37" s="55"/>
      <c r="U37" s="55"/>
      <c r="V37" s="55"/>
      <c r="W37" s="55"/>
      <c r="X37" s="55"/>
      <c r="Y37" s="55"/>
      <c r="Z37" s="76"/>
    </row>
    <row r="38" spans="1:26" ht="12.75">
      <c r="A38" s="418">
        <v>0</v>
      </c>
      <c r="B38" s="415">
        <v>20</v>
      </c>
      <c r="C38" s="415">
        <v>0</v>
      </c>
      <c r="D38" s="415"/>
      <c r="E38" s="415">
        <v>806</v>
      </c>
      <c r="F38" s="415">
        <v>1602</v>
      </c>
      <c r="G38" s="415">
        <v>19224000</v>
      </c>
      <c r="H38" s="415">
        <v>1.827398</v>
      </c>
      <c r="I38" s="415">
        <v>0</v>
      </c>
      <c r="J38" s="415">
        <v>0</v>
      </c>
      <c r="K38" s="415">
        <v>0</v>
      </c>
      <c r="L38" s="415">
        <v>0</v>
      </c>
      <c r="M38" s="415">
        <v>123.840507</v>
      </c>
      <c r="N38" s="415">
        <v>30</v>
      </c>
      <c r="O38" s="415">
        <v>2.136</v>
      </c>
      <c r="P38" s="55"/>
      <c r="Q38" s="55"/>
      <c r="R38" s="90"/>
      <c r="S38" s="101">
        <v>0.05</v>
      </c>
      <c r="T38" s="55"/>
      <c r="U38" s="55"/>
      <c r="V38" s="55"/>
      <c r="W38" s="55"/>
      <c r="X38" s="55"/>
      <c r="Y38" s="55"/>
      <c r="Z38" s="76"/>
    </row>
    <row r="39" spans="1:26" ht="12.75">
      <c r="A39" s="418">
        <v>0</v>
      </c>
      <c r="B39" s="415">
        <v>21</v>
      </c>
      <c r="C39" s="415">
        <v>0</v>
      </c>
      <c r="D39" s="415"/>
      <c r="E39" s="415">
        <v>66</v>
      </c>
      <c r="F39" s="415">
        <v>2491</v>
      </c>
      <c r="G39" s="415">
        <v>797120</v>
      </c>
      <c r="H39" s="415">
        <v>0.637714</v>
      </c>
      <c r="I39" s="415">
        <v>0</v>
      </c>
      <c r="J39" s="415">
        <v>0</v>
      </c>
      <c r="K39" s="415">
        <v>0</v>
      </c>
      <c r="L39" s="415">
        <v>0</v>
      </c>
      <c r="M39" s="415">
        <v>129.999999</v>
      </c>
      <c r="N39" s="415">
        <v>0</v>
      </c>
      <c r="O39" s="415">
        <v>0.088569</v>
      </c>
      <c r="P39" s="55"/>
      <c r="Q39" s="55"/>
      <c r="R39" s="90"/>
      <c r="S39" s="101">
        <v>0.05</v>
      </c>
      <c r="T39" s="55"/>
      <c r="U39" s="55"/>
      <c r="V39" s="55"/>
      <c r="W39" s="55"/>
      <c r="X39" s="55"/>
      <c r="Y39" s="55"/>
      <c r="Z39" s="76"/>
    </row>
    <row r="40" spans="1:26" ht="12.75">
      <c r="A40" s="418">
        <v>0</v>
      </c>
      <c r="B40" s="415">
        <v>22</v>
      </c>
      <c r="C40" s="415">
        <v>0</v>
      </c>
      <c r="D40" s="415"/>
      <c r="E40" s="415">
        <v>67</v>
      </c>
      <c r="F40" s="415">
        <v>2263</v>
      </c>
      <c r="G40" s="415">
        <v>724160</v>
      </c>
      <c r="H40" s="415">
        <v>0.5195</v>
      </c>
      <c r="I40" s="415">
        <v>0</v>
      </c>
      <c r="J40" s="415">
        <v>0</v>
      </c>
      <c r="K40" s="415">
        <v>0</v>
      </c>
      <c r="L40" s="415">
        <v>0</v>
      </c>
      <c r="M40" s="415">
        <v>128.838422</v>
      </c>
      <c r="N40" s="415">
        <v>0</v>
      </c>
      <c r="O40" s="415">
        <v>0.080462</v>
      </c>
      <c r="P40" s="55"/>
      <c r="Q40" s="55"/>
      <c r="R40" s="90"/>
      <c r="S40" s="101">
        <v>0.05</v>
      </c>
      <c r="T40" s="55"/>
      <c r="U40" s="55"/>
      <c r="V40" s="55"/>
      <c r="W40" s="55"/>
      <c r="X40" s="55"/>
      <c r="Y40" s="55"/>
      <c r="Z40" s="76"/>
    </row>
    <row r="41" spans="1:26" ht="12.75">
      <c r="A41" s="418">
        <v>0</v>
      </c>
      <c r="B41" s="415">
        <v>23</v>
      </c>
      <c r="C41" s="415">
        <v>0</v>
      </c>
      <c r="D41" s="415"/>
      <c r="E41" s="415">
        <v>29</v>
      </c>
      <c r="F41" s="415">
        <v>823</v>
      </c>
      <c r="G41" s="415">
        <v>263360</v>
      </c>
      <c r="H41" s="415">
        <v>1.379572</v>
      </c>
      <c r="I41" s="415">
        <v>0</v>
      </c>
      <c r="J41" s="415">
        <v>0</v>
      </c>
      <c r="K41" s="415">
        <v>0</v>
      </c>
      <c r="L41" s="415">
        <v>0</v>
      </c>
      <c r="M41" s="415">
        <v>130</v>
      </c>
      <c r="N41" s="415">
        <v>0</v>
      </c>
      <c r="O41" s="415">
        <v>0.029262</v>
      </c>
      <c r="P41" s="55"/>
      <c r="Q41" s="55"/>
      <c r="R41" s="90"/>
      <c r="S41" s="55">
        <v>0.0001</v>
      </c>
      <c r="T41" s="55"/>
      <c r="U41" s="55"/>
      <c r="V41" s="55"/>
      <c r="W41" s="55"/>
      <c r="X41" s="55"/>
      <c r="Y41" s="55"/>
      <c r="Z41" s="76"/>
    </row>
    <row r="42" spans="1:26" ht="12.75">
      <c r="A42" s="418">
        <v>0</v>
      </c>
      <c r="B42" s="415">
        <v>24</v>
      </c>
      <c r="C42" s="415">
        <v>0</v>
      </c>
      <c r="D42" s="415"/>
      <c r="E42" s="415">
        <v>67</v>
      </c>
      <c r="F42" s="415">
        <v>2394</v>
      </c>
      <c r="G42" s="415">
        <v>766080</v>
      </c>
      <c r="H42" s="415">
        <v>0.968337</v>
      </c>
      <c r="I42" s="415">
        <v>0</v>
      </c>
      <c r="J42" s="415">
        <v>0</v>
      </c>
      <c r="K42" s="415">
        <v>0</v>
      </c>
      <c r="L42" s="415">
        <v>0</v>
      </c>
      <c r="M42" s="415">
        <v>128.149306</v>
      </c>
      <c r="N42" s="415">
        <v>0</v>
      </c>
      <c r="O42" s="415">
        <v>0.08512</v>
      </c>
      <c r="P42" s="55"/>
      <c r="Q42" s="55"/>
      <c r="R42" s="90"/>
      <c r="S42" s="55">
        <v>0.0001</v>
      </c>
      <c r="T42" s="55"/>
      <c r="U42" s="55"/>
      <c r="V42" s="55"/>
      <c r="W42" s="55"/>
      <c r="X42" s="55"/>
      <c r="Y42" s="55"/>
      <c r="Z42" s="76"/>
    </row>
    <row r="43" spans="1:26" ht="12.75">
      <c r="A43" s="418">
        <v>7</v>
      </c>
      <c r="B43" s="415">
        <v>0</v>
      </c>
      <c r="C43" s="415"/>
      <c r="D43" s="415">
        <v>13</v>
      </c>
      <c r="E43" s="415">
        <v>313</v>
      </c>
      <c r="F43" s="415">
        <v>2191</v>
      </c>
      <c r="G43" s="415">
        <v>8974336</v>
      </c>
      <c r="H43" s="415">
        <v>0.062901</v>
      </c>
      <c r="I43" s="415">
        <v>0</v>
      </c>
      <c r="J43" s="415">
        <v>0</v>
      </c>
      <c r="K43" s="415">
        <v>0</v>
      </c>
      <c r="L43" s="415">
        <v>0</v>
      </c>
      <c r="M43" s="415">
        <v>129.999998</v>
      </c>
      <c r="N43" s="415">
        <v>1</v>
      </c>
      <c r="O43" s="415">
        <v>0.997148</v>
      </c>
      <c r="P43" s="55"/>
      <c r="Q43" s="55"/>
      <c r="R43" s="90">
        <f>(I43+K43)/F43</f>
        <v>0</v>
      </c>
      <c r="S43" s="55">
        <v>0.0001</v>
      </c>
      <c r="T43" s="55"/>
      <c r="U43" s="55"/>
      <c r="V43" s="55"/>
      <c r="W43" s="55"/>
      <c r="X43" s="55"/>
      <c r="Y43" s="55"/>
      <c r="Z43" s="76"/>
    </row>
    <row r="44" spans="1:26" ht="12.75">
      <c r="A44" s="418">
        <v>8</v>
      </c>
      <c r="B44" s="415">
        <v>0</v>
      </c>
      <c r="C44" s="415"/>
      <c r="D44" s="415">
        <v>13</v>
      </c>
      <c r="E44" s="415">
        <v>313</v>
      </c>
      <c r="F44" s="415">
        <v>2191</v>
      </c>
      <c r="G44" s="415">
        <v>8974336</v>
      </c>
      <c r="H44" s="415">
        <v>0.073264</v>
      </c>
      <c r="I44" s="415">
        <v>0</v>
      </c>
      <c r="J44" s="415">
        <v>0</v>
      </c>
      <c r="K44" s="415">
        <v>0</v>
      </c>
      <c r="L44" s="415">
        <v>0</v>
      </c>
      <c r="M44" s="415">
        <v>129.533783</v>
      </c>
      <c r="N44" s="415">
        <v>1</v>
      </c>
      <c r="O44" s="415">
        <v>0.997148</v>
      </c>
      <c r="P44" s="55"/>
      <c r="Q44" s="55"/>
      <c r="R44" s="90">
        <f aca="true" t="shared" si="1" ref="R44:R60">(I44+K44)/F44</f>
        <v>0</v>
      </c>
      <c r="S44" s="55">
        <v>0.0001</v>
      </c>
      <c r="T44" s="55"/>
      <c r="U44" s="55"/>
      <c r="V44" s="55"/>
      <c r="W44" s="55"/>
      <c r="X44" s="55"/>
      <c r="Y44" s="55"/>
      <c r="Z44" s="76"/>
    </row>
    <row r="45" spans="1:26" ht="12.75">
      <c r="A45" s="418">
        <v>25</v>
      </c>
      <c r="B45" s="415">
        <v>0</v>
      </c>
      <c r="C45" s="415"/>
      <c r="D45" s="415">
        <v>15</v>
      </c>
      <c r="E45" s="415">
        <v>898</v>
      </c>
      <c r="F45" s="415">
        <v>898</v>
      </c>
      <c r="G45" s="415">
        <v>862080</v>
      </c>
      <c r="H45" s="415">
        <v>0.034126</v>
      </c>
      <c r="I45" s="415">
        <v>19</v>
      </c>
      <c r="J45" s="415">
        <v>18240</v>
      </c>
      <c r="K45" s="415">
        <v>0</v>
      </c>
      <c r="L45" s="415">
        <v>0</v>
      </c>
      <c r="M45" s="415">
        <v>130</v>
      </c>
      <c r="N45" s="415">
        <v>0.096</v>
      </c>
      <c r="O45" s="415">
        <v>0.095787</v>
      </c>
      <c r="P45" s="55"/>
      <c r="Q45" s="55"/>
      <c r="R45" s="92">
        <f t="shared" si="1"/>
        <v>0.021158129175946547</v>
      </c>
      <c r="S45" s="101">
        <v>0.05</v>
      </c>
      <c r="T45" s="55"/>
      <c r="U45" s="55"/>
      <c r="V45" s="55"/>
      <c r="W45" s="55"/>
      <c r="X45" s="55"/>
      <c r="Y45" s="55"/>
      <c r="Z45" s="76"/>
    </row>
    <row r="46" spans="1:26" ht="12.75">
      <c r="A46" s="418">
        <v>26</v>
      </c>
      <c r="B46" s="415">
        <v>0</v>
      </c>
      <c r="C46" s="415"/>
      <c r="D46" s="415">
        <v>15</v>
      </c>
      <c r="E46" s="415">
        <v>899</v>
      </c>
      <c r="F46" s="415">
        <v>899</v>
      </c>
      <c r="G46" s="415">
        <v>863040</v>
      </c>
      <c r="H46" s="415">
        <v>0.034351</v>
      </c>
      <c r="I46" s="415">
        <v>21</v>
      </c>
      <c r="J46" s="415">
        <v>20160</v>
      </c>
      <c r="K46" s="415">
        <v>0</v>
      </c>
      <c r="L46" s="415">
        <v>0</v>
      </c>
      <c r="M46" s="415">
        <v>128.556747</v>
      </c>
      <c r="N46" s="415">
        <v>0.096</v>
      </c>
      <c r="O46" s="415">
        <v>0.095893</v>
      </c>
      <c r="P46" s="55"/>
      <c r="Q46" s="55"/>
      <c r="R46" s="92">
        <f t="shared" si="1"/>
        <v>0.02335928809788654</v>
      </c>
      <c r="S46" s="101">
        <v>0.05</v>
      </c>
      <c r="T46" s="55"/>
      <c r="U46" s="55"/>
      <c r="V46" s="55"/>
      <c r="W46" s="55"/>
      <c r="X46" s="55"/>
      <c r="Y46" s="55"/>
      <c r="Z46" s="76"/>
    </row>
    <row r="47" spans="1:26" ht="12.75">
      <c r="A47" s="418">
        <v>27</v>
      </c>
      <c r="B47" s="415">
        <v>0</v>
      </c>
      <c r="C47" s="415"/>
      <c r="D47" s="415">
        <v>15</v>
      </c>
      <c r="E47" s="415">
        <v>899</v>
      </c>
      <c r="F47" s="415">
        <v>899</v>
      </c>
      <c r="G47" s="415">
        <v>863040</v>
      </c>
      <c r="H47" s="415">
        <v>0.034654</v>
      </c>
      <c r="I47" s="415">
        <v>22</v>
      </c>
      <c r="J47" s="415">
        <v>21120</v>
      </c>
      <c r="K47" s="415">
        <v>0</v>
      </c>
      <c r="L47" s="415">
        <v>0</v>
      </c>
      <c r="M47" s="415">
        <v>130.000002</v>
      </c>
      <c r="N47" s="415">
        <v>0.096</v>
      </c>
      <c r="O47" s="415">
        <v>0.095893</v>
      </c>
      <c r="P47" s="55"/>
      <c r="Q47" s="55"/>
      <c r="R47" s="92">
        <f t="shared" si="1"/>
        <v>0.024471635150166853</v>
      </c>
      <c r="S47" s="101">
        <v>0.05</v>
      </c>
      <c r="T47" s="55"/>
      <c r="U47" s="55"/>
      <c r="V47" s="55"/>
      <c r="W47" s="55"/>
      <c r="X47" s="55"/>
      <c r="Y47" s="55"/>
      <c r="Z47" s="76"/>
    </row>
    <row r="48" spans="1:26" ht="12.75">
      <c r="A48" s="418">
        <v>28</v>
      </c>
      <c r="B48" s="415">
        <v>0</v>
      </c>
      <c r="C48" s="415"/>
      <c r="D48" s="415">
        <v>15</v>
      </c>
      <c r="E48" s="415">
        <v>899</v>
      </c>
      <c r="F48" s="415">
        <v>899</v>
      </c>
      <c r="G48" s="415">
        <v>863040</v>
      </c>
      <c r="H48" s="415">
        <v>0.034985</v>
      </c>
      <c r="I48" s="415">
        <v>20</v>
      </c>
      <c r="J48" s="415">
        <v>19200</v>
      </c>
      <c r="K48" s="415">
        <v>0</v>
      </c>
      <c r="L48" s="415">
        <v>0</v>
      </c>
      <c r="M48" s="415">
        <v>129.999999</v>
      </c>
      <c r="N48" s="415">
        <v>0.096</v>
      </c>
      <c r="O48" s="415">
        <v>0.095893</v>
      </c>
      <c r="P48" s="55"/>
      <c r="Q48" s="55"/>
      <c r="R48" s="92">
        <f t="shared" si="1"/>
        <v>0.02224694104560623</v>
      </c>
      <c r="S48" s="101">
        <v>0.05</v>
      </c>
      <c r="T48" s="55"/>
      <c r="U48" s="55"/>
      <c r="V48" s="55"/>
      <c r="W48" s="55"/>
      <c r="X48" s="55"/>
      <c r="Y48" s="55"/>
      <c r="Z48" s="76"/>
    </row>
    <row r="49" spans="1:26" ht="12.75">
      <c r="A49" s="418">
        <v>29</v>
      </c>
      <c r="B49" s="415">
        <v>0</v>
      </c>
      <c r="C49" s="415"/>
      <c r="D49" s="415">
        <v>15</v>
      </c>
      <c r="E49" s="415">
        <v>899</v>
      </c>
      <c r="F49" s="415">
        <v>899</v>
      </c>
      <c r="G49" s="415">
        <v>863040</v>
      </c>
      <c r="H49" s="415">
        <v>0.035316</v>
      </c>
      <c r="I49" s="415">
        <v>20</v>
      </c>
      <c r="J49" s="415">
        <v>19200</v>
      </c>
      <c r="K49" s="415">
        <v>0</v>
      </c>
      <c r="L49" s="415">
        <v>0</v>
      </c>
      <c r="M49" s="415">
        <v>129.999999</v>
      </c>
      <c r="N49" s="415">
        <v>0.096</v>
      </c>
      <c r="O49" s="415">
        <v>0.095893</v>
      </c>
      <c r="P49" s="55"/>
      <c r="Q49" s="55"/>
      <c r="R49" s="92">
        <f t="shared" si="1"/>
        <v>0.02224694104560623</v>
      </c>
      <c r="S49" s="101">
        <v>0.05</v>
      </c>
      <c r="T49" s="55"/>
      <c r="U49" s="55"/>
      <c r="V49" s="55"/>
      <c r="W49" s="55"/>
      <c r="X49" s="55"/>
      <c r="Y49" s="55"/>
      <c r="Z49" s="76"/>
    </row>
    <row r="50" spans="1:26" ht="12.75">
      <c r="A50" s="418">
        <v>30</v>
      </c>
      <c r="B50" s="415">
        <v>0</v>
      </c>
      <c r="C50" s="415"/>
      <c r="D50" s="415">
        <v>15</v>
      </c>
      <c r="E50" s="415">
        <v>899</v>
      </c>
      <c r="F50" s="415">
        <v>899</v>
      </c>
      <c r="G50" s="415">
        <v>863040</v>
      </c>
      <c r="H50" s="415">
        <v>0.035647</v>
      </c>
      <c r="I50" s="415">
        <v>21</v>
      </c>
      <c r="J50" s="415">
        <v>20160</v>
      </c>
      <c r="K50" s="415">
        <v>0</v>
      </c>
      <c r="L50" s="415">
        <v>0</v>
      </c>
      <c r="M50" s="415">
        <v>130.000007</v>
      </c>
      <c r="N50" s="415">
        <v>0.096</v>
      </c>
      <c r="O50" s="415">
        <v>0.095893</v>
      </c>
      <c r="P50" s="55"/>
      <c r="Q50" s="55"/>
      <c r="R50" s="92">
        <f t="shared" si="1"/>
        <v>0.02335928809788654</v>
      </c>
      <c r="S50" s="101">
        <v>0.05</v>
      </c>
      <c r="T50" s="55"/>
      <c r="U50" s="55"/>
      <c r="V50" s="55"/>
      <c r="W50" s="55"/>
      <c r="X50" s="55"/>
      <c r="Y50" s="55"/>
      <c r="Z50" s="76"/>
    </row>
    <row r="51" spans="1:26" ht="12.75">
      <c r="A51" s="418">
        <v>0</v>
      </c>
      <c r="B51" s="415">
        <v>7</v>
      </c>
      <c r="C51" s="415"/>
      <c r="D51" s="415">
        <v>13</v>
      </c>
      <c r="E51" s="415">
        <v>313</v>
      </c>
      <c r="F51" s="415">
        <v>2191</v>
      </c>
      <c r="G51" s="415">
        <v>8974336</v>
      </c>
      <c r="H51" s="415">
        <v>0.064749</v>
      </c>
      <c r="I51" s="415">
        <v>0</v>
      </c>
      <c r="J51" s="415">
        <v>0</v>
      </c>
      <c r="K51" s="415">
        <v>0</v>
      </c>
      <c r="L51" s="415">
        <v>0</v>
      </c>
      <c r="M51" s="415">
        <v>130.000006</v>
      </c>
      <c r="N51" s="415">
        <v>1</v>
      </c>
      <c r="O51" s="415">
        <v>0.997148</v>
      </c>
      <c r="P51" s="55"/>
      <c r="Q51" s="55"/>
      <c r="R51" s="90">
        <f t="shared" si="1"/>
        <v>0</v>
      </c>
      <c r="S51" s="55">
        <v>0.0001</v>
      </c>
      <c r="T51" s="55"/>
      <c r="U51" s="55"/>
      <c r="V51" s="55"/>
      <c r="W51" s="55"/>
      <c r="X51" s="55"/>
      <c r="Y51" s="55"/>
      <c r="Z51" s="76"/>
    </row>
    <row r="52" spans="1:26" ht="12.75">
      <c r="A52" s="418">
        <v>0</v>
      </c>
      <c r="B52" s="415">
        <v>8</v>
      </c>
      <c r="C52" s="415"/>
      <c r="D52" s="415">
        <v>13</v>
      </c>
      <c r="E52" s="415">
        <v>313</v>
      </c>
      <c r="F52" s="415">
        <v>2191</v>
      </c>
      <c r="G52" s="415">
        <v>8974336</v>
      </c>
      <c r="H52" s="415">
        <v>0.071132</v>
      </c>
      <c r="I52" s="415">
        <v>0</v>
      </c>
      <c r="J52" s="415">
        <v>0</v>
      </c>
      <c r="K52" s="415">
        <v>0</v>
      </c>
      <c r="L52" s="415">
        <v>0</v>
      </c>
      <c r="M52" s="415">
        <v>129.532431</v>
      </c>
      <c r="N52" s="415">
        <v>1</v>
      </c>
      <c r="O52" s="415">
        <v>0.997148</v>
      </c>
      <c r="P52" s="55"/>
      <c r="Q52" s="55"/>
      <c r="R52" s="90">
        <f t="shared" si="1"/>
        <v>0</v>
      </c>
      <c r="S52" s="55">
        <v>0.0001</v>
      </c>
      <c r="T52" s="55"/>
      <c r="U52" s="55"/>
      <c r="V52" s="55"/>
      <c r="W52" s="55"/>
      <c r="X52" s="55"/>
      <c r="Y52" s="55"/>
      <c r="Z52" s="76"/>
    </row>
    <row r="53" spans="1:26" ht="12.75">
      <c r="A53" s="418">
        <v>0</v>
      </c>
      <c r="B53" s="415">
        <v>9</v>
      </c>
      <c r="C53" s="415"/>
      <c r="D53" s="415">
        <v>13</v>
      </c>
      <c r="E53" s="415">
        <v>624</v>
      </c>
      <c r="F53" s="415">
        <v>4368</v>
      </c>
      <c r="G53" s="415">
        <v>17891328</v>
      </c>
      <c r="H53" s="415">
        <v>0.07847</v>
      </c>
      <c r="I53" s="415">
        <v>0</v>
      </c>
      <c r="J53" s="415">
        <v>0</v>
      </c>
      <c r="K53" s="415">
        <v>0</v>
      </c>
      <c r="L53" s="415">
        <v>0</v>
      </c>
      <c r="M53" s="415">
        <v>129.999998</v>
      </c>
      <c r="N53" s="415">
        <v>2</v>
      </c>
      <c r="O53" s="415">
        <v>1.987925</v>
      </c>
      <c r="P53" s="55"/>
      <c r="Q53" s="55"/>
      <c r="R53" s="90">
        <f t="shared" si="1"/>
        <v>0</v>
      </c>
      <c r="S53" s="55">
        <v>0.0001</v>
      </c>
      <c r="T53" s="55"/>
      <c r="U53" s="55"/>
      <c r="V53" s="55"/>
      <c r="W53" s="55"/>
      <c r="X53" s="55"/>
      <c r="Y53" s="55"/>
      <c r="Z53" s="76"/>
    </row>
    <row r="54" spans="1:26" ht="12.75">
      <c r="A54" s="418">
        <v>0</v>
      </c>
      <c r="B54" s="415">
        <v>10</v>
      </c>
      <c r="C54" s="415"/>
      <c r="D54" s="415">
        <v>13</v>
      </c>
      <c r="E54" s="415">
        <v>624</v>
      </c>
      <c r="F54" s="415">
        <v>4368</v>
      </c>
      <c r="G54" s="415">
        <v>17891328</v>
      </c>
      <c r="H54" s="415">
        <v>0.079804</v>
      </c>
      <c r="I54" s="415">
        <v>0</v>
      </c>
      <c r="J54" s="415">
        <v>0</v>
      </c>
      <c r="K54" s="415">
        <v>0</v>
      </c>
      <c r="L54" s="415">
        <v>0</v>
      </c>
      <c r="M54" s="415">
        <v>129.999992</v>
      </c>
      <c r="N54" s="415">
        <v>2</v>
      </c>
      <c r="O54" s="415">
        <v>1.987925</v>
      </c>
      <c r="P54" s="55"/>
      <c r="Q54" s="55"/>
      <c r="R54" s="90">
        <f t="shared" si="1"/>
        <v>0</v>
      </c>
      <c r="S54" s="55">
        <v>0.0001</v>
      </c>
      <c r="T54" s="55"/>
      <c r="U54" s="55"/>
      <c r="V54" s="55"/>
      <c r="W54" s="55"/>
      <c r="X54" s="55"/>
      <c r="Y54" s="55"/>
      <c r="Z54" s="76"/>
    </row>
    <row r="55" spans="1:26" ht="12.75">
      <c r="A55" s="418">
        <v>0</v>
      </c>
      <c r="B55" s="415">
        <v>25</v>
      </c>
      <c r="C55" s="415"/>
      <c r="D55" s="415">
        <v>15</v>
      </c>
      <c r="E55" s="415">
        <v>898</v>
      </c>
      <c r="F55" s="415">
        <v>898</v>
      </c>
      <c r="G55" s="415">
        <v>862080</v>
      </c>
      <c r="H55" s="415">
        <v>0.034035</v>
      </c>
      <c r="I55" s="415">
        <v>18</v>
      </c>
      <c r="J55" s="415">
        <v>17280</v>
      </c>
      <c r="K55" s="415">
        <v>0</v>
      </c>
      <c r="L55" s="415">
        <v>0</v>
      </c>
      <c r="M55" s="415">
        <v>129.999996</v>
      </c>
      <c r="N55" s="415">
        <v>0.096</v>
      </c>
      <c r="O55" s="415">
        <v>0.095787</v>
      </c>
      <c r="P55" s="55"/>
      <c r="Q55" s="55"/>
      <c r="R55" s="92">
        <f t="shared" si="1"/>
        <v>0.0200445434298441</v>
      </c>
      <c r="S55" s="101">
        <v>0.05</v>
      </c>
      <c r="T55" s="55"/>
      <c r="U55" s="55"/>
      <c r="V55" s="55"/>
      <c r="W55" s="55"/>
      <c r="X55" s="55"/>
      <c r="Y55" s="55"/>
      <c r="Z55" s="76"/>
    </row>
    <row r="56" spans="1:26" ht="12.75">
      <c r="A56" s="418">
        <v>0</v>
      </c>
      <c r="B56" s="415">
        <v>26</v>
      </c>
      <c r="C56" s="415"/>
      <c r="D56" s="415">
        <v>15</v>
      </c>
      <c r="E56" s="415">
        <v>899</v>
      </c>
      <c r="F56" s="415">
        <v>899</v>
      </c>
      <c r="G56" s="415">
        <v>863040</v>
      </c>
      <c r="H56" s="415">
        <v>0.03425</v>
      </c>
      <c r="I56" s="415">
        <v>19</v>
      </c>
      <c r="J56" s="415">
        <v>18240</v>
      </c>
      <c r="K56" s="415">
        <v>0</v>
      </c>
      <c r="L56" s="415">
        <v>0</v>
      </c>
      <c r="M56" s="415">
        <v>128.533082</v>
      </c>
      <c r="N56" s="415">
        <v>0.096</v>
      </c>
      <c r="O56" s="415">
        <v>0.095893</v>
      </c>
      <c r="P56" s="55"/>
      <c r="Q56" s="55"/>
      <c r="R56" s="92">
        <f t="shared" si="1"/>
        <v>0.021134593993325918</v>
      </c>
      <c r="S56" s="101">
        <v>0.05</v>
      </c>
      <c r="T56" s="55"/>
      <c r="U56" s="55"/>
      <c r="V56" s="55"/>
      <c r="W56" s="55"/>
      <c r="X56" s="55"/>
      <c r="Y56" s="55"/>
      <c r="Z56" s="76"/>
    </row>
    <row r="57" spans="1:26" ht="12.75">
      <c r="A57" s="418">
        <v>0</v>
      </c>
      <c r="B57" s="415">
        <v>27</v>
      </c>
      <c r="C57" s="415"/>
      <c r="D57" s="415">
        <v>15</v>
      </c>
      <c r="E57" s="415">
        <v>899</v>
      </c>
      <c r="F57" s="415">
        <v>899</v>
      </c>
      <c r="G57" s="415">
        <v>863040</v>
      </c>
      <c r="H57" s="415">
        <v>0.034465</v>
      </c>
      <c r="I57" s="415">
        <v>20</v>
      </c>
      <c r="J57" s="415">
        <v>19200</v>
      </c>
      <c r="K57" s="415">
        <v>0</v>
      </c>
      <c r="L57" s="415">
        <v>0</v>
      </c>
      <c r="M57" s="415">
        <v>129.999999</v>
      </c>
      <c r="N57" s="415">
        <v>0.096</v>
      </c>
      <c r="O57" s="415">
        <v>0.095893</v>
      </c>
      <c r="P57" s="55"/>
      <c r="Q57" s="55"/>
      <c r="R57" s="92">
        <f t="shared" si="1"/>
        <v>0.02224694104560623</v>
      </c>
      <c r="S57" s="101">
        <v>0.05</v>
      </c>
      <c r="T57" s="55"/>
      <c r="U57" s="55"/>
      <c r="V57" s="55"/>
      <c r="W57" s="55"/>
      <c r="X57" s="55"/>
      <c r="Y57" s="55"/>
      <c r="Z57" s="76"/>
    </row>
    <row r="58" spans="1:26" ht="12.75">
      <c r="A58" s="418">
        <v>0</v>
      </c>
      <c r="B58" s="415">
        <v>28</v>
      </c>
      <c r="C58" s="415"/>
      <c r="D58" s="415">
        <v>15</v>
      </c>
      <c r="E58" s="415">
        <v>899</v>
      </c>
      <c r="F58" s="415">
        <v>899</v>
      </c>
      <c r="G58" s="415">
        <v>863040</v>
      </c>
      <c r="H58" s="415">
        <v>0.034341</v>
      </c>
      <c r="I58" s="415">
        <v>19</v>
      </c>
      <c r="J58" s="415">
        <v>18240</v>
      </c>
      <c r="K58" s="415">
        <v>0</v>
      </c>
      <c r="L58" s="415">
        <v>0</v>
      </c>
      <c r="M58" s="415">
        <v>129.999999</v>
      </c>
      <c r="N58" s="415">
        <v>0.096</v>
      </c>
      <c r="O58" s="415">
        <v>0.095893</v>
      </c>
      <c r="P58" s="55"/>
      <c r="Q58" s="55"/>
      <c r="R58" s="92">
        <f t="shared" si="1"/>
        <v>0.021134593993325918</v>
      </c>
      <c r="S58" s="101">
        <v>0.05</v>
      </c>
      <c r="T58" s="55"/>
      <c r="U58" s="55"/>
      <c r="V58" s="55"/>
      <c r="W58" s="55"/>
      <c r="X58" s="55"/>
      <c r="Y58" s="55"/>
      <c r="Z58" s="76"/>
    </row>
    <row r="59" spans="1:26" ht="12.75">
      <c r="A59" s="418">
        <v>0</v>
      </c>
      <c r="B59" s="415">
        <v>29</v>
      </c>
      <c r="C59" s="415"/>
      <c r="D59" s="415">
        <v>15</v>
      </c>
      <c r="E59" s="415">
        <v>899</v>
      </c>
      <c r="F59" s="415">
        <v>899</v>
      </c>
      <c r="G59" s="415">
        <v>863040</v>
      </c>
      <c r="H59" s="415">
        <v>0.034662</v>
      </c>
      <c r="I59" s="415">
        <v>19</v>
      </c>
      <c r="J59" s="415">
        <v>18240</v>
      </c>
      <c r="K59" s="415">
        <v>0</v>
      </c>
      <c r="L59" s="415">
        <v>0</v>
      </c>
      <c r="M59" s="415">
        <v>129.999999</v>
      </c>
      <c r="N59" s="415">
        <v>0.096</v>
      </c>
      <c r="O59" s="415">
        <v>0.095893</v>
      </c>
      <c r="P59" s="55"/>
      <c r="Q59" s="55"/>
      <c r="R59" s="92">
        <f t="shared" si="1"/>
        <v>0.021134593993325918</v>
      </c>
      <c r="S59" s="101">
        <v>0.05</v>
      </c>
      <c r="T59" s="55"/>
      <c r="U59" s="55"/>
      <c r="V59" s="55"/>
      <c r="W59" s="55"/>
      <c r="X59" s="55"/>
      <c r="Y59" s="55"/>
      <c r="Z59" s="76"/>
    </row>
    <row r="60" spans="1:26" ht="13.5" thickBot="1">
      <c r="A60" s="419">
        <v>0</v>
      </c>
      <c r="B60" s="420">
        <v>30</v>
      </c>
      <c r="C60" s="420"/>
      <c r="D60" s="420">
        <v>15</v>
      </c>
      <c r="E60" s="420">
        <v>899</v>
      </c>
      <c r="F60" s="420">
        <v>899</v>
      </c>
      <c r="G60" s="420">
        <v>863040</v>
      </c>
      <c r="H60" s="420">
        <v>0.034983</v>
      </c>
      <c r="I60" s="420">
        <v>18</v>
      </c>
      <c r="J60" s="420">
        <v>17280</v>
      </c>
      <c r="K60" s="420">
        <v>0</v>
      </c>
      <c r="L60" s="420">
        <v>0</v>
      </c>
      <c r="M60" s="420">
        <v>130</v>
      </c>
      <c r="N60" s="420">
        <v>0.096</v>
      </c>
      <c r="O60" s="420">
        <v>0.095893</v>
      </c>
      <c r="P60" s="59"/>
      <c r="Q60" s="59"/>
      <c r="R60" s="104">
        <f t="shared" si="1"/>
        <v>0.020022246941045607</v>
      </c>
      <c r="S60" s="101">
        <v>0.05</v>
      </c>
      <c r="T60" s="59"/>
      <c r="U60" s="59"/>
      <c r="V60" s="59"/>
      <c r="W60" s="59"/>
      <c r="X60" s="59"/>
      <c r="Y60" s="59"/>
      <c r="Z60" s="78"/>
    </row>
    <row r="61" spans="1:26" ht="12.75">
      <c r="A61"/>
      <c r="B61"/>
      <c r="C61"/>
      <c r="D61"/>
      <c r="E61"/>
      <c r="F61"/>
      <c r="G61"/>
      <c r="H61"/>
      <c r="I61"/>
      <c r="J61"/>
      <c r="K61"/>
      <c r="L61"/>
      <c r="M61"/>
      <c r="N61"/>
      <c r="O61"/>
      <c r="P61" s="86"/>
      <c r="Q61" s="86"/>
      <c r="R61" s="321"/>
      <c r="S61" s="322"/>
      <c r="T61" s="86"/>
      <c r="U61" s="86"/>
      <c r="V61" s="86"/>
      <c r="W61" s="86"/>
      <c r="X61" s="86"/>
      <c r="Y61" s="86"/>
      <c r="Z61" s="86"/>
    </row>
    <row r="62" ht="13.5" thickBot="1"/>
    <row r="63" spans="1:19" ht="13.5" thickBot="1">
      <c r="A63" s="513" t="s">
        <v>135</v>
      </c>
      <c r="B63" s="514"/>
      <c r="C63" s="514"/>
      <c r="D63" s="514"/>
      <c r="E63" s="515"/>
      <c r="S63" s="48"/>
    </row>
    <row r="64" spans="1:19" ht="12.75">
      <c r="A64" s="46"/>
      <c r="B64" s="64" t="s">
        <v>136</v>
      </c>
      <c r="C64" s="64" t="s">
        <v>137</v>
      </c>
      <c r="D64" s="64" t="s">
        <v>138</v>
      </c>
      <c r="E64" s="65" t="s">
        <v>139</v>
      </c>
      <c r="S64" s="48"/>
    </row>
    <row r="65" spans="1:5" ht="12.75">
      <c r="A65" s="79" t="s">
        <v>140</v>
      </c>
      <c r="B65" s="55">
        <v>0.004</v>
      </c>
      <c r="C65" s="55">
        <v>0.006</v>
      </c>
      <c r="D65" s="55">
        <v>0.0017</v>
      </c>
      <c r="E65" s="76">
        <v>0.0015</v>
      </c>
    </row>
    <row r="66" spans="1:5" ht="12.75">
      <c r="A66" s="79" t="s">
        <v>141</v>
      </c>
      <c r="B66" s="55">
        <v>15</v>
      </c>
      <c r="C66" s="55">
        <v>7</v>
      </c>
      <c r="D66" s="55">
        <v>31</v>
      </c>
      <c r="E66" s="76">
        <v>15</v>
      </c>
    </row>
    <row r="67" spans="1:5" ht="12.75">
      <c r="A67" s="79" t="s">
        <v>142</v>
      </c>
      <c r="B67" s="55">
        <v>31</v>
      </c>
      <c r="C67" s="55">
        <v>15</v>
      </c>
      <c r="D67" s="55">
        <v>31</v>
      </c>
      <c r="E67" s="76">
        <v>31</v>
      </c>
    </row>
    <row r="68" spans="1:5" ht="12.75">
      <c r="A68" s="79" t="s">
        <v>143</v>
      </c>
      <c r="B68" s="55">
        <v>7</v>
      </c>
      <c r="C68" s="55">
        <v>4</v>
      </c>
      <c r="D68" s="55">
        <v>3</v>
      </c>
      <c r="E68" s="76">
        <v>2</v>
      </c>
    </row>
    <row r="69" spans="1:5" ht="13.5" thickBot="1">
      <c r="A69" s="80" t="s">
        <v>144</v>
      </c>
      <c r="B69" s="507" t="s">
        <v>145</v>
      </c>
      <c r="C69" s="507"/>
      <c r="D69" s="507"/>
      <c r="E69" s="508"/>
    </row>
    <row r="70" spans="1:5" ht="13.5" thickBot="1">
      <c r="A70" s="81" t="s">
        <v>146</v>
      </c>
      <c r="B70" s="507" t="s">
        <v>147</v>
      </c>
      <c r="C70" s="507"/>
      <c r="D70" s="507"/>
      <c r="E70" s="508"/>
    </row>
    <row r="71" spans="1:5" ht="13.5" thickBot="1">
      <c r="A71" s="82"/>
      <c r="B71" s="62"/>
      <c r="C71" s="62"/>
      <c r="D71" s="62"/>
      <c r="E71" s="62"/>
    </row>
    <row r="72" spans="1:17" ht="13.5" thickBot="1">
      <c r="A72" s="518" t="s">
        <v>149</v>
      </c>
      <c r="B72" s="519"/>
      <c r="C72" s="519"/>
      <c r="D72" s="519"/>
      <c r="E72" s="519"/>
      <c r="F72" s="519"/>
      <c r="G72" s="520"/>
      <c r="I72" s="501" t="s">
        <v>148</v>
      </c>
      <c r="J72" s="523"/>
      <c r="K72" s="523"/>
      <c r="L72" s="523"/>
      <c r="M72" s="523"/>
      <c r="N72" s="523"/>
      <c r="O72" s="523"/>
      <c r="P72" s="523"/>
      <c r="Q72" s="524"/>
    </row>
    <row r="73" spans="1:17" ht="13.5" customHeight="1">
      <c r="A73" s="455" t="s">
        <v>150</v>
      </c>
      <c r="B73" s="512"/>
      <c r="C73" s="510" t="s">
        <v>151</v>
      </c>
      <c r="D73" s="510"/>
      <c r="E73" s="510"/>
      <c r="F73" s="510"/>
      <c r="G73" s="511"/>
      <c r="I73" s="501" t="s">
        <v>303</v>
      </c>
      <c r="J73" s="502"/>
      <c r="K73" s="313" t="s">
        <v>304</v>
      </c>
      <c r="L73" s="313" t="s">
        <v>305</v>
      </c>
      <c r="M73" s="313" t="s">
        <v>306</v>
      </c>
      <c r="N73" s="313" t="s">
        <v>307</v>
      </c>
      <c r="O73" s="314" t="s">
        <v>309</v>
      </c>
      <c r="P73" s="319" t="s">
        <v>310</v>
      </c>
      <c r="Q73" s="320" t="s">
        <v>311</v>
      </c>
    </row>
    <row r="74" spans="1:17" ht="13.5" thickBot="1">
      <c r="A74" s="457" t="s">
        <v>155</v>
      </c>
      <c r="B74" s="509"/>
      <c r="C74" s="424" t="s">
        <v>156</v>
      </c>
      <c r="D74" s="424"/>
      <c r="E74" s="424"/>
      <c r="F74" s="424"/>
      <c r="G74" s="425"/>
      <c r="I74" s="503"/>
      <c r="J74" s="504"/>
      <c r="K74" s="311" t="s">
        <v>293</v>
      </c>
      <c r="L74" s="312">
        <v>0.15</v>
      </c>
      <c r="M74" s="312">
        <v>0.15</v>
      </c>
      <c r="N74" s="312">
        <v>0.05</v>
      </c>
      <c r="O74" s="132">
        <v>0.015</v>
      </c>
      <c r="P74" s="317">
        <v>32</v>
      </c>
      <c r="Q74" s="318">
        <v>5</v>
      </c>
    </row>
    <row r="75" spans="1:17" ht="12.75">
      <c r="A75" s="457" t="s">
        <v>158</v>
      </c>
      <c r="B75" s="509"/>
      <c r="C75" s="424" t="s">
        <v>159</v>
      </c>
      <c r="D75" s="424"/>
      <c r="E75" s="424"/>
      <c r="F75" s="424"/>
      <c r="G75" s="425"/>
      <c r="I75" s="501" t="s">
        <v>178</v>
      </c>
      <c r="J75" s="502"/>
      <c r="K75" s="313" t="s">
        <v>304</v>
      </c>
      <c r="L75" s="313" t="s">
        <v>305</v>
      </c>
      <c r="M75" s="313" t="s">
        <v>306</v>
      </c>
      <c r="N75" s="313" t="s">
        <v>307</v>
      </c>
      <c r="O75" s="314" t="s">
        <v>308</v>
      </c>
      <c r="P75" s="86"/>
      <c r="Q75" s="134"/>
    </row>
    <row r="76" spans="1:17" ht="13.5" thickBot="1">
      <c r="A76" s="457" t="s">
        <v>162</v>
      </c>
      <c r="B76" s="509"/>
      <c r="C76" s="424">
        <v>20</v>
      </c>
      <c r="D76" s="424"/>
      <c r="E76" s="424"/>
      <c r="F76" s="424"/>
      <c r="G76" s="425"/>
      <c r="I76" s="503"/>
      <c r="J76" s="504"/>
      <c r="K76" s="311" t="s">
        <v>293</v>
      </c>
      <c r="L76" s="312">
        <v>0.01</v>
      </c>
      <c r="M76" s="312">
        <v>0.02</v>
      </c>
      <c r="N76" s="312">
        <v>0.005</v>
      </c>
      <c r="O76" s="132">
        <v>0</v>
      </c>
      <c r="P76" s="315"/>
      <c r="Q76" s="316"/>
    </row>
    <row r="77" spans="1:7" ht="12.75">
      <c r="A77" s="448" t="s">
        <v>164</v>
      </c>
      <c r="B77" s="424"/>
      <c r="C77" s="424" t="s">
        <v>165</v>
      </c>
      <c r="D77" s="424"/>
      <c r="E77" s="424"/>
      <c r="F77" s="424"/>
      <c r="G77" s="425"/>
    </row>
    <row r="78" spans="1:7" ht="12.75">
      <c r="A78" s="448" t="s">
        <v>167</v>
      </c>
      <c r="B78" s="424"/>
      <c r="C78" s="424" t="s">
        <v>168</v>
      </c>
      <c r="D78" s="424"/>
      <c r="E78" s="424"/>
      <c r="F78" s="424"/>
      <c r="G78" s="425"/>
    </row>
    <row r="79" spans="1:7" ht="12.75">
      <c r="A79" s="448" t="s">
        <v>170</v>
      </c>
      <c r="B79" s="424"/>
      <c r="C79" s="424" t="s">
        <v>13</v>
      </c>
      <c r="D79" s="424"/>
      <c r="E79" s="424"/>
      <c r="F79" s="424"/>
      <c r="G79" s="425"/>
    </row>
    <row r="80" spans="1:7" ht="12.75">
      <c r="A80" s="457" t="s">
        <v>173</v>
      </c>
      <c r="B80" s="509"/>
      <c r="C80" s="424">
        <v>52</v>
      </c>
      <c r="D80" s="424"/>
      <c r="E80" s="424"/>
      <c r="F80" s="424"/>
      <c r="G80" s="425"/>
    </row>
    <row r="81" spans="1:7" ht="13.5" thickBot="1">
      <c r="A81" s="505" t="s">
        <v>176</v>
      </c>
      <c r="B81" s="506"/>
      <c r="C81" s="558" t="s">
        <v>189</v>
      </c>
      <c r="D81" s="507"/>
      <c r="E81" s="507"/>
      <c r="F81" s="507"/>
      <c r="G81" s="508"/>
    </row>
    <row r="82" ht="13.5" thickBot="1"/>
    <row r="83" spans="1:17" ht="13.5" thickBot="1">
      <c r="A83" s="513" t="s">
        <v>179</v>
      </c>
      <c r="B83" s="514"/>
      <c r="C83" s="514"/>
      <c r="D83" s="514"/>
      <c r="E83" s="514"/>
      <c r="F83" s="514"/>
      <c r="G83" s="514"/>
      <c r="H83" s="514"/>
      <c r="I83" s="514"/>
      <c r="J83" s="514"/>
      <c r="K83" s="514"/>
      <c r="L83" s="514"/>
      <c r="M83" s="514"/>
      <c r="N83" s="514"/>
      <c r="O83" s="514"/>
      <c r="P83" s="514"/>
      <c r="Q83" s="515"/>
    </row>
    <row r="84" spans="1:17" ht="12.75">
      <c r="A84" s="105" t="s">
        <v>112</v>
      </c>
      <c r="B84" s="83">
        <v>25</v>
      </c>
      <c r="C84" s="84">
        <v>26</v>
      </c>
      <c r="D84" s="84">
        <v>27</v>
      </c>
      <c r="E84" s="84">
        <v>28</v>
      </c>
      <c r="F84" s="84">
        <v>29</v>
      </c>
      <c r="G84" s="84">
        <v>30</v>
      </c>
      <c r="H84" s="84">
        <v>7</v>
      </c>
      <c r="I84" s="84">
        <v>8</v>
      </c>
      <c r="J84" s="84">
        <v>9</v>
      </c>
      <c r="K84" s="84">
        <v>10</v>
      </c>
      <c r="L84" s="84">
        <v>25</v>
      </c>
      <c r="M84" s="106">
        <v>26</v>
      </c>
      <c r="N84" s="107">
        <v>27</v>
      </c>
      <c r="O84" s="107">
        <v>28</v>
      </c>
      <c r="P84" s="107">
        <v>29</v>
      </c>
      <c r="Q84" s="108">
        <v>30</v>
      </c>
    </row>
    <row r="85" spans="1:17" ht="12.75">
      <c r="A85" s="97" t="s">
        <v>180</v>
      </c>
      <c r="B85" s="75">
        <v>0.0015</v>
      </c>
      <c r="C85" s="75">
        <v>0.0015</v>
      </c>
      <c r="D85" s="75">
        <v>0.0015</v>
      </c>
      <c r="E85" s="75">
        <v>0.0015</v>
      </c>
      <c r="F85" s="75">
        <v>0.0015</v>
      </c>
      <c r="G85" s="75">
        <v>0.0015</v>
      </c>
      <c r="H85" s="55">
        <v>0.0025</v>
      </c>
      <c r="I85" s="55">
        <v>0.0025</v>
      </c>
      <c r="J85" s="55">
        <v>0.0025</v>
      </c>
      <c r="K85" s="55">
        <v>0.0025</v>
      </c>
      <c r="L85" s="55">
        <v>0.0015</v>
      </c>
      <c r="M85" s="109">
        <v>0.0015</v>
      </c>
      <c r="N85" s="55">
        <v>0.0015</v>
      </c>
      <c r="O85" s="55">
        <v>0.0015</v>
      </c>
      <c r="P85" s="55">
        <v>0.0015</v>
      </c>
      <c r="Q85" s="76">
        <v>0.0015</v>
      </c>
    </row>
    <row r="86" spans="1:17" ht="12.75">
      <c r="A86" s="97" t="s">
        <v>181</v>
      </c>
      <c r="B86" s="75" t="s">
        <v>183</v>
      </c>
      <c r="C86" s="75" t="s">
        <v>183</v>
      </c>
      <c r="D86" s="75" t="s">
        <v>183</v>
      </c>
      <c r="E86" s="75" t="s">
        <v>183</v>
      </c>
      <c r="F86" s="75" t="s">
        <v>183</v>
      </c>
      <c r="G86" s="75" t="s">
        <v>183</v>
      </c>
      <c r="H86" s="75" t="s">
        <v>183</v>
      </c>
      <c r="I86" s="75" t="s">
        <v>183</v>
      </c>
      <c r="J86" s="75" t="s">
        <v>183</v>
      </c>
      <c r="K86" s="75" t="s">
        <v>183</v>
      </c>
      <c r="L86" s="75" t="s">
        <v>183</v>
      </c>
      <c r="M86" s="110" t="s">
        <v>183</v>
      </c>
      <c r="N86" s="55" t="s">
        <v>183</v>
      </c>
      <c r="O86" s="55" t="s">
        <v>183</v>
      </c>
      <c r="P86" s="55" t="s">
        <v>183</v>
      </c>
      <c r="Q86" s="76" t="s">
        <v>183</v>
      </c>
    </row>
    <row r="87" spans="1:17" ht="13.5" thickBot="1">
      <c r="A87" s="98" t="s">
        <v>182</v>
      </c>
      <c r="B87" s="77">
        <v>0.0001</v>
      </c>
      <c r="C87" s="59">
        <v>0.0001</v>
      </c>
      <c r="D87" s="59">
        <v>0.0001</v>
      </c>
      <c r="E87" s="59">
        <v>0.0001</v>
      </c>
      <c r="F87" s="59">
        <v>0.0001</v>
      </c>
      <c r="G87" s="59">
        <v>0.021</v>
      </c>
      <c r="H87" s="59">
        <v>0.0001</v>
      </c>
      <c r="I87" s="59">
        <v>0.0001</v>
      </c>
      <c r="J87" s="59">
        <v>0.0001</v>
      </c>
      <c r="K87" s="59">
        <v>0.0001</v>
      </c>
      <c r="L87" s="59">
        <v>0.005</v>
      </c>
      <c r="M87" s="111">
        <v>0.0001</v>
      </c>
      <c r="N87" s="59">
        <v>0.0001</v>
      </c>
      <c r="O87" s="59">
        <v>0.0001</v>
      </c>
      <c r="P87" s="59">
        <v>0.0001</v>
      </c>
      <c r="Q87" s="78">
        <v>0.021</v>
      </c>
    </row>
    <row r="96" ht="12.75">
      <c r="A96" s="86"/>
    </row>
    <row r="97" spans="1:3" ht="12.75">
      <c r="A97" s="86"/>
      <c r="B97" s="86"/>
      <c r="C97" s="86"/>
    </row>
  </sheetData>
  <mergeCells count="44">
    <mergeCell ref="A81:B81"/>
    <mergeCell ref="C81:G81"/>
    <mergeCell ref="A83:Q83"/>
    <mergeCell ref="A79:B79"/>
    <mergeCell ref="C79:G79"/>
    <mergeCell ref="A80:B80"/>
    <mergeCell ref="C80:G80"/>
    <mergeCell ref="A77:B77"/>
    <mergeCell ref="C77:G77"/>
    <mergeCell ref="A78:B78"/>
    <mergeCell ref="C78:G78"/>
    <mergeCell ref="A75:B75"/>
    <mergeCell ref="C75:G75"/>
    <mergeCell ref="A73:B73"/>
    <mergeCell ref="A76:B76"/>
    <mergeCell ref="C76:G76"/>
    <mergeCell ref="C1:C2"/>
    <mergeCell ref="D1:D2"/>
    <mergeCell ref="C73:G73"/>
    <mergeCell ref="A74:B74"/>
    <mergeCell ref="C74:G74"/>
    <mergeCell ref="B69:E69"/>
    <mergeCell ref="B70:E70"/>
    <mergeCell ref="A72:G72"/>
    <mergeCell ref="A1:A2"/>
    <mergeCell ref="B1:B2"/>
    <mergeCell ref="V1:X1"/>
    <mergeCell ref="A63:E63"/>
    <mergeCell ref="M1:M2"/>
    <mergeCell ref="N1:N2"/>
    <mergeCell ref="O1:O2"/>
    <mergeCell ref="P1:Q1"/>
    <mergeCell ref="I1:I2"/>
    <mergeCell ref="J1:J2"/>
    <mergeCell ref="K1:K2"/>
    <mergeCell ref="L1:L2"/>
    <mergeCell ref="E1:E2"/>
    <mergeCell ref="F1:F2"/>
    <mergeCell ref="G1:G2"/>
    <mergeCell ref="H1:H2"/>
    <mergeCell ref="I72:Q72"/>
    <mergeCell ref="I73:J74"/>
    <mergeCell ref="I75:J76"/>
    <mergeCell ref="R1:S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802.11-05/893r3</dc:title>
  <dc:subject>TGnSync proposal MAC1 simulation results</dc:subject>
  <dc:creator>Dmitry Akhmetov</dc:creator>
  <cp:keywords/>
  <dc:description/>
  <cp:lastModifiedBy>Adrian Stephens, 222</cp:lastModifiedBy>
  <cp:lastPrinted>2004-11-19T06:33:11Z</cp:lastPrinted>
  <dcterms:created xsi:type="dcterms:W3CDTF">2004-07-14T16:37:20Z</dcterms:created>
  <dcterms:modified xsi:type="dcterms:W3CDTF">2006-01-13T16:07:40Z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