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Default Extension="vml" ContentType="application/vnd.openxmlformats-officedocument.vmlDrawing"/>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drawings/drawing3.xml" ContentType="application/vnd.openxmlformats-officedocument.drawing+xml"/>
  <Override PartName="/xl/worksheets/sheet21.xml" ContentType="application/vnd.openxmlformats-officedocument.spreadsheetml.worksheet+xml"/>
  <Override PartName="/xl/drawings/drawing4.xml" ContentType="application/vnd.openxmlformats-officedocument.drawing+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8745" windowHeight="4920" tabRatio="800" activeTab="4"/>
  </bookViews>
  <sheets>
    <sheet name="Title" sheetId="1" r:id="rId1"/>
    <sheet name="Links" sheetId="2" r:id="rId2"/>
    <sheet name="Common" sheetId="3" r:id="rId3"/>
    <sheet name="CC summary" sheetId="4" r:id="rId4"/>
    <sheet name="CC comparison" sheetId="5" r:id="rId5"/>
    <sheet name="ss#1 EDCA 2x2x20 +" sheetId="6" r:id="rId6"/>
    <sheet name="ss#1 HCCA 2x2x20 +" sheetId="7" r:id="rId7"/>
    <sheet name="ss#4 EDCA 2x2x20 +" sheetId="8" r:id="rId8"/>
    <sheet name="ss#4 HCCA 2x2x20 +" sheetId="9" r:id="rId9"/>
    <sheet name="ss#6 EDCA 2x2x20 +" sheetId="10" r:id="rId10"/>
    <sheet name="ss#6 HCCA 2x2x20 +" sheetId="11" r:id="rId11"/>
    <sheet name="ss#1 EDCA 2x2x40 +" sheetId="12" r:id="rId12"/>
    <sheet name="ss#1 HCCA 2x2x40 +" sheetId="13" r:id="rId13"/>
    <sheet name="ss#4 EDCA 2x2x40 +" sheetId="14" r:id="rId14"/>
    <sheet name="ss#4 HCCA 2x2x40 +" sheetId="15" r:id="rId15"/>
    <sheet name="ss#6 EDCA 2x2x40 +" sheetId="16" r:id="rId16"/>
    <sheet name="ss#6 HCCA 2x2x40 +" sheetId="17" r:id="rId17"/>
    <sheet name="ss#17,#18,#19, CC15" sheetId="18" r:id="rId18"/>
    <sheet name="ss#16 CC27 2X2X40" sheetId="19" r:id="rId19"/>
    <sheet name="ss#16 CC28 2X2X20" sheetId="20" r:id="rId20"/>
    <sheet name="CC27 vs. CC28" sheetId="21" r:id="rId21"/>
    <sheet name="References" sheetId="22" r:id="rId22"/>
  </sheets>
  <externalReferences>
    <externalReference r:id="rId25"/>
  </externalReferences>
  <definedNames/>
  <calcPr fullCalcOnLoad="1"/>
</workbook>
</file>

<file path=xl/comments18.xml><?xml version="1.0" encoding="utf-8"?>
<comments xmlns="http://schemas.openxmlformats.org/spreadsheetml/2006/main">
  <authors>
    <author>Dmitry Akhmetov</author>
  </authors>
  <commentList>
    <comment ref="L5" authorId="0">
      <text>
        <r>
          <rPr>
            <b/>
            <sz val="8"/>
            <rFont val="Tahoma"/>
            <family val="0"/>
          </rPr>
          <t>Dmitry Akhmetov:</t>
        </r>
        <r>
          <rPr>
            <sz val="8"/>
            <rFont val="Tahoma"/>
            <family val="0"/>
          </rPr>
          <t xml:space="preserve">
Adaptation is done using slowlink adaptation </t>
        </r>
      </text>
    </comment>
  </commentList>
</comments>
</file>

<file path=xl/sharedStrings.xml><?xml version="1.0" encoding="utf-8"?>
<sst xmlns="http://schemas.openxmlformats.org/spreadsheetml/2006/main" count="1795" uniqueCount="331">
  <si>
    <t>Submission</t>
  </si>
  <si>
    <t>Venue Date:</t>
  </si>
  <si>
    <t>IEEE P802.11 Wireless LANs</t>
  </si>
  <si>
    <t>Abstract:</t>
  </si>
  <si>
    <t>Subject:</t>
  </si>
  <si>
    <t>Author(s):</t>
  </si>
  <si>
    <t>Address</t>
  </si>
  <si>
    <t xml:space="preserve">Phone: </t>
  </si>
  <si>
    <t xml:space="preserve">Fax: </t>
  </si>
  <si>
    <t>First Author:</t>
  </si>
  <si>
    <t>Designator:</t>
  </si>
  <si>
    <t>References:</t>
  </si>
  <si>
    <t>Full Date:</t>
  </si>
  <si>
    <t>D</t>
  </si>
  <si>
    <t>Dmitry Akhmetov; Sergey Shtin; Adrian Stephens</t>
  </si>
  <si>
    <t>Dmitry Akhmetov, Intel</t>
  </si>
  <si>
    <t>Intel</t>
  </si>
  <si>
    <t>[1]</t>
  </si>
  <si>
    <t>[2]</t>
  </si>
  <si>
    <t>Dmitry.Akhmetov@intel.com; Sergey.Shtin@intel.com; Adrian.P.Stephens@intel.com</t>
  </si>
  <si>
    <t>Revision History</t>
  </si>
  <si>
    <t>Revision</t>
  </si>
  <si>
    <t>Date</t>
  </si>
  <si>
    <t>Author</t>
  </si>
  <si>
    <t>Changes</t>
  </si>
  <si>
    <t>Akhmetov, Shtin, Stephens</t>
  </si>
  <si>
    <t>References</t>
  </si>
  <si>
    <t>Summary of Results Worksheets</t>
  </si>
  <si>
    <t>Name</t>
  </si>
  <si>
    <t>Channel Width</t>
  </si>
  <si>
    <t xml:space="preserve">Channel Access </t>
  </si>
  <si>
    <t>CCs reported</t>
  </si>
  <si>
    <t>Scenario Type</t>
  </si>
  <si>
    <t>Comments</t>
  </si>
  <si>
    <t>ss#1 EDCA 2x2x20</t>
  </si>
  <si>
    <t>20MHz</t>
  </si>
  <si>
    <t>EDCA</t>
  </si>
  <si>
    <t>CC 18, 19, 20, 24</t>
  </si>
  <si>
    <t>Saturated TCP/IP source</t>
  </si>
  <si>
    <t>ss#1 HCCA 2x2x20</t>
  </si>
  <si>
    <t>HCCA</t>
  </si>
  <si>
    <t>ss#4 EDCA 2x2x20</t>
  </si>
  <si>
    <t>ss#4 HCCA 2x2x20</t>
  </si>
  <si>
    <t>ss#6 EDCA 2x2x20</t>
  </si>
  <si>
    <t>ss#6 HCCA 2x2x20</t>
  </si>
  <si>
    <t>ss#1 EDCA 2x2x40</t>
  </si>
  <si>
    <t>40MHz</t>
  </si>
  <si>
    <t>ss#1 HCCA 2x2x40</t>
  </si>
  <si>
    <t>ss#4 EDCA 2x2x40</t>
  </si>
  <si>
    <t>ss#4 HCCA 2x2x40</t>
  </si>
  <si>
    <t>ss#6 EDCA 2x2x40</t>
  </si>
  <si>
    <t>ss#6 HCCA 2x2x40</t>
  </si>
  <si>
    <t>ss#17,#18,#19</t>
  </si>
  <si>
    <t>Mixed</t>
  </si>
  <si>
    <t>EDCA/Legacy</t>
  </si>
  <si>
    <t>CC15</t>
  </si>
  <si>
    <t>ss#16 CC27 2x2x40</t>
  </si>
  <si>
    <t>CC27</t>
  </si>
  <si>
    <t>ss#16 CC28 2x2x20</t>
  </si>
  <si>
    <t>CC28</t>
  </si>
  <si>
    <t>CC27 vs CC28</t>
  </si>
  <si>
    <t>Both</t>
  </si>
  <si>
    <t>CC27 &amp; CC28 graphic</t>
  </si>
  <si>
    <t>TCP Model Parameters for CC18., CC19, CC20. CC24</t>
  </si>
  <si>
    <t>MSS</t>
  </si>
  <si>
    <t>Ethernet (1500)</t>
  </si>
  <si>
    <t>Receive Buffer (bytes)</t>
  </si>
  <si>
    <t>Receive Buffer Adjustment</t>
  </si>
  <si>
    <t>None</t>
  </si>
  <si>
    <t>Receive Buffer Usage Threshold</t>
  </si>
  <si>
    <t>Delayed ACK Mechanism</t>
  </si>
  <si>
    <t>Segment/Clock based</t>
  </si>
  <si>
    <t>Maximum ACK Delay (sec)</t>
  </si>
  <si>
    <t>Duplicate ACK Threshold</t>
  </si>
  <si>
    <t>Fast Recovery</t>
  </si>
  <si>
    <t>Reno</t>
  </si>
  <si>
    <t>Window Scaling</t>
  </si>
  <si>
    <t>Disabled</t>
  </si>
  <si>
    <t>Selectove AKC (SACK)</t>
  </si>
  <si>
    <t>ECN Capability</t>
  </si>
  <si>
    <t>Segment Send Threshold</t>
  </si>
  <si>
    <t>Byte Boundary</t>
  </si>
  <si>
    <t>Active Connection Threshold</t>
  </si>
  <si>
    <t>Unlimited</t>
  </si>
  <si>
    <t>Karn's Algorithm</t>
  </si>
  <si>
    <t>Maximum Data Attempts</t>
  </si>
  <si>
    <t>Maximum Connect intervals</t>
  </si>
  <si>
    <t>Not Applicable</t>
  </si>
  <si>
    <t>Maximum Data Intervals</t>
  </si>
  <si>
    <t xml:space="preserve">Initial RTO (sec) </t>
  </si>
  <si>
    <t>Mim RTS (sec)</t>
  </si>
  <si>
    <t>Max RTO (sec)</t>
  </si>
  <si>
    <t>RTT Gain</t>
  </si>
  <si>
    <t>Deviation gain</t>
  </si>
  <si>
    <t>RTT Deviation Coefficient</t>
  </si>
  <si>
    <t>Timer Granularity</t>
  </si>
  <si>
    <t>Persistence Timeout (sec)</t>
  </si>
  <si>
    <t>Scenario</t>
  </si>
  <si>
    <t>CC18</t>
  </si>
  <si>
    <t>CC19</t>
  </si>
  <si>
    <t>CC20</t>
  </si>
  <si>
    <t>CC24</t>
  </si>
  <si>
    <t>Total GoodPut</t>
  </si>
  <si>
    <t>Ratio</t>
  </si>
  <si>
    <t>MAX Flows</t>
  </si>
  <si>
    <t>Fraction</t>
  </si>
  <si>
    <t>Metric 1</t>
  </si>
  <si>
    <t>Metric 2</t>
  </si>
  <si>
    <t>Metric 3</t>
  </si>
  <si>
    <t>Average PHY Rate</t>
  </si>
  <si>
    <t>MAC efficiency</t>
  </si>
  <si>
    <t>From</t>
  </si>
  <si>
    <t>To</t>
  </si>
  <si>
    <t>TID non-QoS</t>
  </si>
  <si>
    <t>TID QoS</t>
  </si>
  <si>
    <t>Received MPDUs</t>
  </si>
  <si>
    <t>Indicated MSDUs</t>
  </si>
  <si>
    <t>Indicated bits</t>
  </si>
  <si>
    <t>MAX ETE delay</t>
  </si>
  <si>
    <t>Too late MSDUs</t>
  </si>
  <si>
    <t>Too late bits</t>
  </si>
  <si>
    <t>Dropped/Discared MPDUs</t>
  </si>
  <si>
    <t>Dropped/Discared bits</t>
  </si>
  <si>
    <t>Offered Load</t>
  </si>
  <si>
    <t>Achieved Goodput</t>
  </si>
  <si>
    <t>Total non-QoS goodput</t>
  </si>
  <si>
    <t>Achieved PLR</t>
  </si>
  <si>
    <t>MAX PLR</t>
  </si>
  <si>
    <t>Num of QoS Flows</t>
  </si>
  <si>
    <t>Fraction, %</t>
  </si>
  <si>
    <t>Metric1</t>
  </si>
  <si>
    <t>Metric2</t>
  </si>
  <si>
    <t>Metric3</t>
  </si>
  <si>
    <t xml:space="preserve">Metric </t>
  </si>
  <si>
    <t>17/17</t>
  </si>
  <si>
    <t>QoS parameters</t>
  </si>
  <si>
    <t>AC_BK</t>
  </si>
  <si>
    <t>AC_BE</t>
  </si>
  <si>
    <t>AC_VI</t>
  </si>
  <si>
    <t>AC_VO</t>
  </si>
  <si>
    <t>TXOP</t>
  </si>
  <si>
    <t>CwMin</t>
  </si>
  <si>
    <t>CwMax</t>
  </si>
  <si>
    <t>AIFS</t>
  </si>
  <si>
    <t>Basic Rate</t>
  </si>
  <si>
    <t>Slow link adaptation</t>
  </si>
  <si>
    <t>Operational Rate</t>
  </si>
  <si>
    <t>Fast Link adaptation</t>
  </si>
  <si>
    <t>MAC parameters</t>
  </si>
  <si>
    <t>PHY parameters</t>
  </si>
  <si>
    <t>PHY model</t>
  </si>
  <si>
    <t>Average capacity based model</t>
  </si>
  <si>
    <t>SRA</t>
  </si>
  <si>
    <t>Min Size</t>
  </si>
  <si>
    <t>Max Size</t>
  </si>
  <si>
    <t>PHY type</t>
  </si>
  <si>
    <t>MIMO (ZF)</t>
  </si>
  <si>
    <t>On</t>
  </si>
  <si>
    <t>Antenna configuration</t>
  </si>
  <si>
    <t>2x2</t>
  </si>
  <si>
    <t>MRMRA</t>
  </si>
  <si>
    <t>OFF</t>
  </si>
  <si>
    <t>Bandwidth</t>
  </si>
  <si>
    <t>STA TX data while it has time and data in AC</t>
  </si>
  <si>
    <t>TX power</t>
  </si>
  <si>
    <t>17 dBm</t>
  </si>
  <si>
    <t>Fragmentation</t>
  </si>
  <si>
    <t>RX noise figure</t>
  </si>
  <si>
    <t>10 dB</t>
  </si>
  <si>
    <t>Header Compression</t>
  </si>
  <si>
    <t>Channel model</t>
  </si>
  <si>
    <t>B</t>
  </si>
  <si>
    <t>Reverse direction</t>
  </si>
  <si>
    <t>Number of tones</t>
  </si>
  <si>
    <t>Medium Protection</t>
  </si>
  <si>
    <t>Long NAV</t>
  </si>
  <si>
    <t>Guard Interval</t>
  </si>
  <si>
    <t>SGI</t>
  </si>
  <si>
    <t>A-MSDU</t>
  </si>
  <si>
    <t>Static poll schedule</t>
  </si>
  <si>
    <t>TXOP size</t>
  </si>
  <si>
    <t>Poll type</t>
  </si>
  <si>
    <t>Next POLL</t>
  </si>
  <si>
    <t>Self</t>
  </si>
  <si>
    <t>Ext</t>
  </si>
  <si>
    <t>Max PLR</t>
  </si>
  <si>
    <t>18/18</t>
  </si>
  <si>
    <t>39/39</t>
  </si>
  <si>
    <t>E</t>
  </si>
  <si>
    <t>NGI</t>
  </si>
  <si>
    <t>Scenario 17</t>
  </si>
  <si>
    <t>From:</t>
  </si>
  <si>
    <t>To:</t>
  </si>
  <si>
    <t>TID:</t>
  </si>
  <si>
    <t>Received MPDus</t>
  </si>
  <si>
    <t>Indicated MSUDs</t>
  </si>
  <si>
    <t>Rx Rate</t>
  </si>
  <si>
    <t>Goodput</t>
  </si>
  <si>
    <t>T1 value</t>
  </si>
  <si>
    <t>T2 value</t>
  </si>
  <si>
    <t>T3 value</t>
  </si>
  <si>
    <t>T4 value</t>
  </si>
  <si>
    <t>Scenario 18</t>
  </si>
  <si>
    <t>Scenario19</t>
  </si>
  <si>
    <t>HT STA1</t>
  </si>
  <si>
    <t>HT AP</t>
  </si>
  <si>
    <t xml:space="preserve">Legacy STA2 </t>
  </si>
  <si>
    <t>Scenario #17</t>
  </si>
  <si>
    <t>Parameters Name</t>
  </si>
  <si>
    <t>Parameters values</t>
  </si>
  <si>
    <t>Antenna config</t>
  </si>
  <si>
    <t>Band</t>
  </si>
  <si>
    <t>20 Mhz</t>
  </si>
  <si>
    <t>STA0 &amp; STA1</t>
  </si>
  <si>
    <t xml:space="preserve">TX Power </t>
  </si>
  <si>
    <t>RX Noise figure</t>
  </si>
  <si>
    <t>16QAM 1/2</t>
  </si>
  <si>
    <t>PHY receiver type</t>
  </si>
  <si>
    <t>Oper. Rate</t>
  </si>
  <si>
    <t>Tones number</t>
  </si>
  <si>
    <t>Training is performed using slow link adaptation mechnism</t>
  </si>
  <si>
    <t>Scenario #18</t>
  </si>
  <si>
    <t>HT STA0</t>
  </si>
  <si>
    <t>Legacy STA1</t>
  </si>
  <si>
    <t>1x1</t>
  </si>
  <si>
    <t>SISO</t>
  </si>
  <si>
    <t>Scenario #19</t>
  </si>
  <si>
    <t>AP</t>
  </si>
  <si>
    <t>Legacy STA2</t>
  </si>
  <si>
    <t>STA0</t>
  </si>
  <si>
    <t>STA1</t>
  </si>
  <si>
    <t>STA2</t>
  </si>
  <si>
    <t>B/GI=0.8</t>
  </si>
  <si>
    <t>D/GI=0.8</t>
  </si>
  <si>
    <t>B/GI=0.4</t>
  </si>
  <si>
    <t>Off</t>
  </si>
  <si>
    <t>BPSK,R=1/2</t>
  </si>
  <si>
    <t xml:space="preserve">Traffic priorities mapping </t>
  </si>
  <si>
    <t>PHY rates</t>
  </si>
  <si>
    <t>From STA</t>
  </si>
  <si>
    <t>To STA</t>
  </si>
  <si>
    <t>Up</t>
  </si>
  <si>
    <t>MCS 0</t>
  </si>
  <si>
    <t>MCS 1</t>
  </si>
  <si>
    <t>QPSK,R=1/2</t>
  </si>
  <si>
    <t>MCS 2</t>
  </si>
  <si>
    <t>QPSK,R=3/4</t>
  </si>
  <si>
    <t>MCS 3</t>
  </si>
  <si>
    <t>16-QAM,R=1/2</t>
  </si>
  <si>
    <t>MCS 4</t>
  </si>
  <si>
    <t>16-QAM,R=3/4</t>
  </si>
  <si>
    <t>B/D</t>
  </si>
  <si>
    <t>MCS 5</t>
  </si>
  <si>
    <t>64-QAM,R=2/3</t>
  </si>
  <si>
    <t>MCS 6</t>
  </si>
  <si>
    <t>64-QAM,R=3/4</t>
  </si>
  <si>
    <t>MCS 7</t>
  </si>
  <si>
    <t>MCS 8</t>
  </si>
  <si>
    <t>2XBPSK,R=1/2</t>
  </si>
  <si>
    <t>MCS 9</t>
  </si>
  <si>
    <t>2XQPSK,R=1/2</t>
  </si>
  <si>
    <t>MCS 10</t>
  </si>
  <si>
    <t>2XQPSK,R=3/4</t>
  </si>
  <si>
    <t>MCS 11</t>
  </si>
  <si>
    <t>2X16-QAM,R=1/2</t>
  </si>
  <si>
    <t>MCS 12</t>
  </si>
  <si>
    <t>2X16-QAM,R=3/4</t>
  </si>
  <si>
    <t>MCS 13</t>
  </si>
  <si>
    <t>2X64-QAM,R=2/3</t>
  </si>
  <si>
    <t>MCS 14</t>
  </si>
  <si>
    <t>2X64-QAM,R=3/4</t>
  </si>
  <si>
    <t>MCS 15</t>
  </si>
  <si>
    <t>16 dBm</t>
  </si>
  <si>
    <t>ss#1 HCCA 2x2x20 +</t>
  </si>
  <si>
    <t>ss#4 EDCA 2x2x20 +</t>
  </si>
  <si>
    <t>ss#4 HCCA 2x2x20 +</t>
  </si>
  <si>
    <t>ss#6 EDCA 2x2x20 +</t>
  </si>
  <si>
    <t>ss#6 HCCA 2x2x20 +</t>
  </si>
  <si>
    <t>ss#1 EDCA 2x2x40 +</t>
  </si>
  <si>
    <t>ss#1 HCCA 2x2x40 +</t>
  </si>
  <si>
    <t>ss#4 EDCA 2x2x40 +</t>
  </si>
  <si>
    <t>ss#4 HCCA 2x2x40 +</t>
  </si>
  <si>
    <t>ss#6 EDCA 2x2x40 +</t>
  </si>
  <si>
    <t>ss#6 HCCA 2x2x40 +</t>
  </si>
  <si>
    <t>ss#1 EDCA 2x2x20 +</t>
  </si>
  <si>
    <t>"+" (Plus) Scenarios definition</t>
  </si>
  <si>
    <t xml:space="preserve">Scenarios that marked with "+" sign in a name have all TCP traffic sources saturated to: </t>
  </si>
  <si>
    <t>1. 100 Mbps in scenario 1</t>
  </si>
  <si>
    <t>2. 30 Mbps in scenarios 4 and 6</t>
  </si>
  <si>
    <t>Reverse Data flow usage</t>
  </si>
  <si>
    <t xml:space="preserve">In all scenarios with HCCA channel access function, reverse data flow usage implies Periodic Reverse Direction Request for UDP data flows </t>
  </si>
  <si>
    <t>BA Compression</t>
  </si>
  <si>
    <t>Implicit BA</t>
  </si>
  <si>
    <t>ON</t>
  </si>
  <si>
    <t>STA transmit data while it has time in TXOP and data in tx queue</t>
  </si>
  <si>
    <t xml:space="preserve">Standard </t>
  </si>
  <si>
    <t xml:space="preserve">This color mean that results are chosen for MAC1 simulation results word document </t>
  </si>
  <si>
    <t>Range</t>
  </si>
  <si>
    <t>Enabled</t>
  </si>
  <si>
    <t xml:space="preserve">Nagle Algorithm </t>
  </si>
  <si>
    <t>MAC parameters are common for all simulation scenarios if nothing else is stated</t>
  </si>
  <si>
    <t>64-QAM,R=5/6</t>
  </si>
  <si>
    <t>2X64-QAM,R=5/6</t>
  </si>
  <si>
    <t>DCA</t>
  </si>
  <si>
    <t>On/Off</t>
  </si>
  <si>
    <t>BE delay</t>
  </si>
  <si>
    <t>BK delay</t>
  </si>
  <si>
    <t>VI delay</t>
  </si>
  <si>
    <t>Vo delay</t>
  </si>
  <si>
    <t>VO delay</t>
  </si>
  <si>
    <t>Size</t>
  </si>
  <si>
    <t>Factor</t>
  </si>
  <si>
    <t>Offered Load, Mbps</t>
  </si>
  <si>
    <t>July results</t>
  </si>
  <si>
    <t>Done</t>
  </si>
  <si>
    <t>December results</t>
  </si>
  <si>
    <t>Results change from July to December. Old results are 100% value</t>
  </si>
  <si>
    <t>January 2006</t>
  </si>
  <si>
    <t>TGn Joint Proposal MAC1 simulation results</t>
  </si>
  <si>
    <t>Results for Jan 2006 meeting</t>
  </si>
  <si>
    <t>PSMP</t>
  </si>
  <si>
    <t>Compressed BA</t>
  </si>
  <si>
    <t>IEEE 802.11-05/1267, "TGn Joint Proposal MAC Simulation Methodology"</t>
  </si>
  <si>
    <t>IEEE 802.11-05/1266, "TGn Joint Proposal MAC Results"</t>
  </si>
  <si>
    <t>.</t>
  </si>
  <si>
    <t>Akhmetov</t>
  </si>
  <si>
    <t>New results were added</t>
  </si>
  <si>
    <t>Pre R0</t>
  </si>
  <si>
    <t>R0</t>
  </si>
  <si>
    <t>doc.: IEEE 802.11-05/1268r0</t>
  </si>
  <si>
    <t>2005-12-30</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</si>
</sst>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0"/>
    <numFmt numFmtId="181" formatCode="[$-FC19]dd\ mmmm\ yyyy\ &quot;г.&quot;"/>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409]dddd\,\ mmmm\ dd\,\ yyyy"/>
    <numFmt numFmtId="188" formatCode="[$-409]mmmm\ d\,\ yyyy;@"/>
  </numFmts>
  <fonts count="24">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u val="single"/>
      <sz val="10"/>
      <color indexed="12"/>
      <name val="Arial"/>
      <family val="0"/>
    </font>
    <font>
      <u val="single"/>
      <sz val="10"/>
      <color indexed="36"/>
      <name val="Arial"/>
      <family val="0"/>
    </font>
    <font>
      <sz val="12"/>
      <name val="Arial"/>
      <family val="0"/>
    </font>
    <font>
      <b/>
      <sz val="10"/>
      <name val="Arial"/>
      <family val="2"/>
    </font>
    <font>
      <b/>
      <sz val="12"/>
      <color indexed="10"/>
      <name val="Arial"/>
      <family val="0"/>
    </font>
    <font>
      <sz val="10"/>
      <color indexed="10"/>
      <name val="Arial"/>
      <family val="0"/>
    </font>
    <font>
      <sz val="26"/>
      <name val="Arial"/>
      <family val="0"/>
    </font>
    <font>
      <b/>
      <sz val="8"/>
      <name val="Tahoma"/>
      <family val="0"/>
    </font>
    <font>
      <sz val="8"/>
      <name val="Tahoma"/>
      <family val="0"/>
    </font>
    <font>
      <b/>
      <sz val="10.75"/>
      <name val="Arial"/>
      <family val="0"/>
    </font>
    <font>
      <b/>
      <sz val="9"/>
      <name val="Arial"/>
      <family val="0"/>
    </font>
    <font>
      <sz val="9"/>
      <name val="Arial"/>
      <family val="0"/>
    </font>
    <font>
      <b/>
      <sz val="11"/>
      <name val="Arial"/>
      <family val="0"/>
    </font>
    <font>
      <b/>
      <sz val="9.25"/>
      <name val="Arial"/>
      <family val="0"/>
    </font>
    <font>
      <sz val="9.25"/>
      <name val="Arial"/>
      <family val="0"/>
    </font>
    <font>
      <b/>
      <sz val="8"/>
      <name val="Arial"/>
      <family val="2"/>
    </font>
  </fonts>
  <fills count="11">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55"/>
        <bgColor indexed="64"/>
      </patternFill>
    </fill>
    <fill>
      <patternFill patternType="solid">
        <fgColor indexed="57"/>
        <bgColor indexed="64"/>
      </patternFill>
    </fill>
    <fill>
      <patternFill patternType="solid">
        <fgColor indexed="40"/>
        <bgColor indexed="64"/>
      </patternFill>
    </fill>
    <fill>
      <patternFill patternType="solid">
        <fgColor indexed="10"/>
        <bgColor indexed="64"/>
      </patternFill>
    </fill>
    <fill>
      <patternFill patternType="solid">
        <fgColor indexed="52"/>
        <bgColor indexed="64"/>
      </patternFill>
    </fill>
    <fill>
      <patternFill patternType="solid">
        <fgColor indexed="43"/>
        <bgColor indexed="64"/>
      </patternFill>
    </fill>
  </fills>
  <borders count="78">
    <border>
      <left/>
      <right/>
      <top/>
      <bottom/>
      <diagonal/>
    </border>
    <border>
      <left>
        <color indexed="63"/>
      </left>
      <right>
        <color indexed="63"/>
      </right>
      <top>
        <color indexed="63"/>
      </top>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thin"/>
      <bottom style="thin"/>
    </border>
    <border>
      <left style="medium"/>
      <right style="medium"/>
      <top>
        <color indexed="63"/>
      </top>
      <bottom>
        <color indexed="63"/>
      </bottom>
    </border>
    <border>
      <left>
        <color indexed="63"/>
      </left>
      <right style="medium"/>
      <top style="thin"/>
      <bottom style="thin"/>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thin"/>
      <top style="thin"/>
      <bottom>
        <color indexed="63"/>
      </bottom>
    </border>
    <border>
      <left style="thin"/>
      <right style="medium"/>
      <top style="medium"/>
      <bottom style="thin"/>
    </border>
    <border>
      <left>
        <color indexed="63"/>
      </left>
      <right style="thin"/>
      <top style="medium"/>
      <bottom style="thin"/>
    </border>
    <border>
      <left style="medium"/>
      <right style="thin"/>
      <top style="thin"/>
      <bottom>
        <color indexed="63"/>
      </bottom>
    </border>
    <border>
      <left style="thin"/>
      <right style="thin"/>
      <top>
        <color indexed="63"/>
      </top>
      <bottom>
        <color indexed="63"/>
      </bottom>
    </border>
    <border>
      <left style="thin"/>
      <right style="medium"/>
      <top style="thin"/>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medium"/>
      <right style="medium"/>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color indexed="63"/>
      </right>
      <top>
        <color indexed="63"/>
      </top>
      <bottom>
        <color indexed="63"/>
      </bottom>
    </border>
    <border>
      <left>
        <color indexed="63"/>
      </left>
      <right style="medium"/>
      <top>
        <color indexed="63"/>
      </top>
      <bottom>
        <color indexed="63"/>
      </bottom>
    </border>
    <border>
      <left style="thin"/>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style="medium"/>
      <right style="medium"/>
      <top style="thin"/>
      <bottom>
        <color indexed="63"/>
      </bottom>
    </border>
    <border>
      <left>
        <color indexed="63"/>
      </left>
      <right style="medium"/>
      <top style="thin"/>
      <bottom>
        <color indexed="63"/>
      </bottom>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style="medium"/>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color indexed="63"/>
      </right>
      <top style="thin"/>
      <bottom style="medium"/>
    </border>
    <border>
      <left>
        <color indexed="63"/>
      </left>
      <right style="medium"/>
      <top style="medium"/>
      <bottom style="thin"/>
    </border>
    <border>
      <left style="medium"/>
      <right style="thin"/>
      <top>
        <color indexed="63"/>
      </top>
      <bottom>
        <color indexed="63"/>
      </bottom>
    </border>
    <border>
      <left style="medium"/>
      <right style="thin"/>
      <top style="medium"/>
      <bottom>
        <color indexed="63"/>
      </bottom>
    </border>
    <border>
      <left style="medium"/>
      <right style="thin"/>
      <top>
        <color indexed="63"/>
      </top>
      <bottom style="medium"/>
    </border>
    <border>
      <left style="thin"/>
      <right style="medium"/>
      <top>
        <color indexed="63"/>
      </top>
      <bottom>
        <color indexed="63"/>
      </bottom>
    </border>
    <border>
      <left style="medium"/>
      <right style="medium"/>
      <top style="medium"/>
      <bottom style="medium"/>
    </border>
    <border>
      <left style="medium"/>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medium"/>
      <right>
        <color indexed="63"/>
      </right>
      <top>
        <color indexed="63"/>
      </top>
      <bottom style="thin"/>
    </border>
    <border>
      <left style="thin"/>
      <right>
        <color indexed="63"/>
      </right>
      <top style="medium"/>
      <bottom style="thin"/>
    </border>
    <border>
      <left>
        <color indexed="63"/>
      </left>
      <right style="thin"/>
      <top style="thin"/>
      <bottom>
        <color indexed="63"/>
      </bottom>
    </border>
    <border>
      <left style="thin"/>
      <right>
        <color indexed="63"/>
      </right>
      <top style="thin"/>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style="medium"/>
    </border>
    <border>
      <left style="thin"/>
      <right>
        <color indexed="63"/>
      </right>
      <top style="medium"/>
      <bottom style="medium"/>
    </border>
    <border>
      <left>
        <color indexed="63"/>
      </left>
      <right>
        <color indexed="63"/>
      </right>
      <top>
        <color indexed="63"/>
      </top>
      <bottom style="thin"/>
    </border>
    <border>
      <left>
        <color indexed="63"/>
      </left>
      <right style="medium"/>
      <top>
        <color indexed="63"/>
      </top>
      <bottom style="thin"/>
    </border>
    <border>
      <left style="thin"/>
      <right>
        <color indexed="63"/>
      </right>
      <top style="medium"/>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56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49" fontId="8" fillId="0" borderId="0" xfId="20" applyNumberFormat="1" applyFont="1" applyAlignment="1">
      <alignment/>
    </xf>
    <xf numFmtId="0" fontId="6" fillId="0" borderId="0" xfId="24" applyFont="1">
      <alignment/>
      <protection/>
    </xf>
    <xf numFmtId="0" fontId="10" fillId="0" borderId="0" xfId="24" applyFont="1">
      <alignment/>
      <protection/>
    </xf>
    <xf numFmtId="0" fontId="0" fillId="0" borderId="0" xfId="24">
      <alignment/>
      <protection/>
    </xf>
    <xf numFmtId="0" fontId="6" fillId="2" borderId="0" xfId="24" applyFont="1" applyFill="1">
      <alignment/>
      <protection/>
    </xf>
    <xf numFmtId="0" fontId="11" fillId="2" borderId="0" xfId="24" applyFont="1" applyFill="1">
      <alignment/>
      <protection/>
    </xf>
    <xf numFmtId="0" fontId="11" fillId="0" borderId="0" xfId="24" applyFont="1">
      <alignment/>
      <protection/>
    </xf>
    <xf numFmtId="0" fontId="12" fillId="2" borderId="0" xfId="24" applyFont="1" applyFill="1">
      <alignment/>
      <protection/>
    </xf>
    <xf numFmtId="0" fontId="0" fillId="2" borderId="0" xfId="24" applyFill="1">
      <alignment/>
      <protection/>
    </xf>
    <xf numFmtId="0" fontId="0" fillId="0" borderId="0" xfId="24" applyFont="1">
      <alignment/>
      <protection/>
    </xf>
    <xf numFmtId="0" fontId="8" fillId="0" borderId="0" xfId="22" applyAlignment="1">
      <alignment/>
    </xf>
    <xf numFmtId="0" fontId="0" fillId="0" borderId="0" xfId="24" applyFont="1" applyFill="1">
      <alignment/>
      <protection/>
    </xf>
    <xf numFmtId="0" fontId="0" fillId="0" borderId="0" xfId="24" applyBorder="1">
      <alignment/>
      <protection/>
    </xf>
    <xf numFmtId="0" fontId="0" fillId="0" borderId="2" xfId="24" applyBorder="1">
      <alignment/>
      <protection/>
    </xf>
    <xf numFmtId="0" fontId="0" fillId="0" borderId="3" xfId="24" applyBorder="1">
      <alignment/>
      <protection/>
    </xf>
    <xf numFmtId="0" fontId="0" fillId="0" borderId="4" xfId="24" applyBorder="1">
      <alignment/>
      <protection/>
    </xf>
    <xf numFmtId="0" fontId="0" fillId="0" borderId="5" xfId="24" applyBorder="1">
      <alignment/>
      <protection/>
    </xf>
    <xf numFmtId="0" fontId="0" fillId="0" borderId="6" xfId="24" applyBorder="1">
      <alignment/>
      <protection/>
    </xf>
    <xf numFmtId="0" fontId="0" fillId="0" borderId="7" xfId="24" applyBorder="1">
      <alignment/>
      <protection/>
    </xf>
    <xf numFmtId="0" fontId="0" fillId="0" borderId="8" xfId="24" applyBorder="1">
      <alignment/>
      <protection/>
    </xf>
    <xf numFmtId="0" fontId="0" fillId="0" borderId="9" xfId="24" applyBorder="1">
      <alignment/>
      <protection/>
    </xf>
    <xf numFmtId="0" fontId="0" fillId="0" borderId="10" xfId="24" applyBorder="1">
      <alignment/>
      <protection/>
    </xf>
    <xf numFmtId="0" fontId="0" fillId="0" borderId="11" xfId="24" applyBorder="1">
      <alignment/>
      <protection/>
    </xf>
    <xf numFmtId="0" fontId="0" fillId="0" borderId="12" xfId="24" applyBorder="1">
      <alignment/>
      <protection/>
    </xf>
    <xf numFmtId="0" fontId="0" fillId="0" borderId="13" xfId="24" applyBorder="1">
      <alignment/>
      <protection/>
    </xf>
    <xf numFmtId="0" fontId="0" fillId="0" borderId="14" xfId="24" applyBorder="1">
      <alignment/>
      <protection/>
    </xf>
    <xf numFmtId="0" fontId="0" fillId="0" borderId="15" xfId="24" applyBorder="1">
      <alignment/>
      <protection/>
    </xf>
    <xf numFmtId="0" fontId="0" fillId="0" borderId="16" xfId="24" applyBorder="1">
      <alignment/>
      <protection/>
    </xf>
    <xf numFmtId="0" fontId="0" fillId="0" borderId="17" xfId="24" applyBorder="1">
      <alignment/>
      <protection/>
    </xf>
    <xf numFmtId="188" fontId="10" fillId="0" borderId="0" xfId="24" applyNumberFormat="1" applyFont="1" applyAlignment="1">
      <alignment horizontal="left"/>
      <protection/>
    </xf>
    <xf numFmtId="182" fontId="10" fillId="0" borderId="0" xfId="24" applyNumberFormat="1" applyFont="1" applyAlignment="1">
      <alignment horizontal="left"/>
      <protection/>
    </xf>
    <xf numFmtId="0" fontId="0" fillId="0" borderId="3" xfId="24" applyBorder="1" applyAlignment="1">
      <alignment horizontal="left"/>
      <protection/>
    </xf>
    <xf numFmtId="0" fontId="8" fillId="0" borderId="0" xfId="20" applyAlignment="1">
      <alignment/>
    </xf>
    <xf numFmtId="0" fontId="0" fillId="0" borderId="18" xfId="23" applyBorder="1">
      <alignment/>
      <protection/>
    </xf>
    <xf numFmtId="0" fontId="0" fillId="0" borderId="19" xfId="23" applyBorder="1" applyAlignment="1">
      <alignment horizontal="center"/>
      <protection/>
    </xf>
    <xf numFmtId="0" fontId="0" fillId="0" borderId="0" xfId="23" applyFill="1">
      <alignment/>
      <protection/>
    </xf>
    <xf numFmtId="0" fontId="0" fillId="0" borderId="20" xfId="23" applyBorder="1" applyAlignment="1">
      <alignment wrapText="1"/>
      <protection/>
    </xf>
    <xf numFmtId="0" fontId="0" fillId="0" borderId="21" xfId="23" applyFill="1" applyBorder="1">
      <alignment/>
      <protection/>
    </xf>
    <xf numFmtId="0" fontId="0" fillId="0" borderId="3" xfId="23" applyFill="1" applyBorder="1">
      <alignment/>
      <protection/>
    </xf>
    <xf numFmtId="0" fontId="0" fillId="0" borderId="3" xfId="23" applyNumberFormat="1" applyFill="1" applyBorder="1">
      <alignment/>
      <protection/>
    </xf>
    <xf numFmtId="0" fontId="0" fillId="0" borderId="4" xfId="23" applyNumberFormat="1" applyFill="1" applyBorder="1">
      <alignment/>
      <protection/>
    </xf>
    <xf numFmtId="0" fontId="13" fillId="0" borderId="0" xfId="23" applyFont="1" applyFill="1">
      <alignment/>
      <protection/>
    </xf>
    <xf numFmtId="0" fontId="0" fillId="0" borderId="3" xfId="23" applyBorder="1">
      <alignment/>
      <protection/>
    </xf>
    <xf numFmtId="0" fontId="0" fillId="0" borderId="3" xfId="23" applyNumberFormat="1" applyBorder="1">
      <alignment/>
      <protection/>
    </xf>
    <xf numFmtId="0" fontId="0" fillId="0" borderId="4" xfId="23" applyNumberFormat="1" applyBorder="1">
      <alignment/>
      <protection/>
    </xf>
    <xf numFmtId="0" fontId="0" fillId="3" borderId="0" xfId="23" applyFill="1">
      <alignment/>
      <protection/>
    </xf>
    <xf numFmtId="0" fontId="0" fillId="0" borderId="5" xfId="23" applyBorder="1">
      <alignment/>
      <protection/>
    </xf>
    <xf numFmtId="0" fontId="8" fillId="0" borderId="0" xfId="21" applyAlignment="1">
      <alignment/>
    </xf>
    <xf numFmtId="0" fontId="0" fillId="0" borderId="0" xfId="23">
      <alignment/>
      <protection/>
    </xf>
    <xf numFmtId="0" fontId="0" fillId="0" borderId="0" xfId="23" applyBorder="1" applyAlignment="1">
      <alignment horizontal="center"/>
      <protection/>
    </xf>
    <xf numFmtId="0" fontId="0" fillId="0" borderId="22" xfId="23" applyBorder="1" applyAlignment="1">
      <alignment horizontal="center"/>
      <protection/>
    </xf>
    <xf numFmtId="0" fontId="0" fillId="0" borderId="19" xfId="23" applyBorder="1">
      <alignment/>
      <protection/>
    </xf>
    <xf numFmtId="0" fontId="0" fillId="0" borderId="21" xfId="23" applyBorder="1">
      <alignment/>
      <protection/>
    </xf>
    <xf numFmtId="0" fontId="0" fillId="0" borderId="23" xfId="23" applyBorder="1" applyAlignment="1">
      <alignment wrapText="1"/>
      <protection/>
    </xf>
    <xf numFmtId="0" fontId="0" fillId="0" borderId="20" xfId="23" applyBorder="1">
      <alignment/>
      <protection/>
    </xf>
    <xf numFmtId="0" fontId="0" fillId="0" borderId="24" xfId="23" applyBorder="1">
      <alignment/>
      <protection/>
    </xf>
    <xf numFmtId="0" fontId="0" fillId="0" borderId="24" xfId="23" applyBorder="1" applyAlignment="1">
      <alignment wrapText="1"/>
      <protection/>
    </xf>
    <xf numFmtId="0" fontId="0" fillId="0" borderId="20" xfId="23" applyFill="1" applyBorder="1" applyAlignment="1">
      <alignment horizontal="center" wrapText="1"/>
      <protection/>
    </xf>
    <xf numFmtId="0" fontId="0" fillId="0" borderId="25" xfId="23" applyFill="1" applyBorder="1">
      <alignment/>
      <protection/>
    </xf>
    <xf numFmtId="0" fontId="0" fillId="0" borderId="26" xfId="23" applyBorder="1">
      <alignment/>
      <protection/>
    </xf>
    <xf numFmtId="0" fontId="0" fillId="0" borderId="27" xfId="23" applyBorder="1">
      <alignment/>
      <protection/>
    </xf>
    <xf numFmtId="0" fontId="0" fillId="0" borderId="28" xfId="23" applyBorder="1">
      <alignment/>
      <protection/>
    </xf>
    <xf numFmtId="0" fontId="0" fillId="0" borderId="29" xfId="23" applyBorder="1">
      <alignment/>
      <protection/>
    </xf>
    <xf numFmtId="0" fontId="0" fillId="0" borderId="4" xfId="23" applyBorder="1">
      <alignment/>
      <protection/>
    </xf>
    <xf numFmtId="0" fontId="0" fillId="4" borderId="0" xfId="23" applyFill="1">
      <alignment/>
      <protection/>
    </xf>
    <xf numFmtId="9" fontId="0" fillId="0" borderId="0" xfId="23" applyNumberFormat="1" applyFill="1">
      <alignment/>
      <protection/>
    </xf>
    <xf numFmtId="0" fontId="0" fillId="0" borderId="30" xfId="23" applyBorder="1">
      <alignment/>
      <protection/>
    </xf>
    <xf numFmtId="0" fontId="0" fillId="0" borderId="6" xfId="23" applyBorder="1">
      <alignment/>
      <protection/>
    </xf>
    <xf numFmtId="0" fontId="0" fillId="0" borderId="2" xfId="23" applyBorder="1">
      <alignment/>
      <protection/>
    </xf>
    <xf numFmtId="0" fontId="0" fillId="0" borderId="2" xfId="23" applyFill="1" applyBorder="1">
      <alignment/>
      <protection/>
    </xf>
    <xf numFmtId="0" fontId="0" fillId="0" borderId="10" xfId="23" applyFill="1" applyBorder="1">
      <alignment/>
      <protection/>
    </xf>
    <xf numFmtId="0" fontId="0" fillId="0" borderId="0" xfId="23" applyFill="1" applyBorder="1">
      <alignment/>
      <protection/>
    </xf>
    <xf numFmtId="0" fontId="0" fillId="0" borderId="31" xfId="23" applyBorder="1">
      <alignment/>
      <protection/>
    </xf>
    <xf numFmtId="0" fontId="0" fillId="0" borderId="8" xfId="23" applyBorder="1">
      <alignment/>
      <protection/>
    </xf>
    <xf numFmtId="0" fontId="0" fillId="0" borderId="9" xfId="23" applyBorder="1">
      <alignment/>
      <protection/>
    </xf>
    <xf numFmtId="0" fontId="0" fillId="0" borderId="0" xfId="23" applyBorder="1">
      <alignment/>
      <protection/>
    </xf>
    <xf numFmtId="0" fontId="0" fillId="0" borderId="3" xfId="23" applyBorder="1" applyAlignment="1">
      <alignment wrapText="1"/>
      <protection/>
    </xf>
    <xf numFmtId="0" fontId="0" fillId="0" borderId="3" xfId="23" applyFill="1" applyBorder="1" applyAlignment="1">
      <alignment horizontal="center" wrapText="1"/>
      <protection/>
    </xf>
    <xf numFmtId="0" fontId="0" fillId="0" borderId="4" xfId="23" applyFill="1" applyBorder="1">
      <alignment/>
      <protection/>
    </xf>
    <xf numFmtId="0" fontId="0" fillId="4" borderId="3" xfId="23" applyFill="1" applyBorder="1">
      <alignment/>
      <protection/>
    </xf>
    <xf numFmtId="9" fontId="0" fillId="0" borderId="3" xfId="23" applyNumberFormat="1" applyFill="1" applyBorder="1">
      <alignment/>
      <protection/>
    </xf>
    <xf numFmtId="0" fontId="0" fillId="3" borderId="3" xfId="23" applyFill="1" applyBorder="1">
      <alignment/>
      <protection/>
    </xf>
    <xf numFmtId="0" fontId="0" fillId="4" borderId="5" xfId="23" applyFill="1" applyBorder="1">
      <alignment/>
      <protection/>
    </xf>
    <xf numFmtId="9" fontId="0" fillId="0" borderId="5" xfId="23" applyNumberFormat="1" applyFill="1" applyBorder="1">
      <alignment/>
      <protection/>
    </xf>
    <xf numFmtId="0" fontId="0" fillId="0" borderId="5" xfId="23" applyFill="1" applyBorder="1">
      <alignment/>
      <protection/>
    </xf>
    <xf numFmtId="0" fontId="0" fillId="0" borderId="11" xfId="23" applyBorder="1">
      <alignment/>
      <protection/>
    </xf>
    <xf numFmtId="0" fontId="0" fillId="0" borderId="12" xfId="23" applyBorder="1">
      <alignment/>
      <protection/>
    </xf>
    <xf numFmtId="0" fontId="0" fillId="0" borderId="13" xfId="23" applyBorder="1">
      <alignment/>
      <protection/>
    </xf>
    <xf numFmtId="0" fontId="0" fillId="3" borderId="3" xfId="23" applyFont="1" applyFill="1" applyBorder="1">
      <alignment/>
      <protection/>
    </xf>
    <xf numFmtId="0" fontId="0" fillId="0" borderId="0" xfId="23" applyBorder="1" applyAlignment="1">
      <alignment/>
      <protection/>
    </xf>
    <xf numFmtId="9" fontId="0" fillId="0" borderId="3" xfId="23" applyNumberFormat="1" applyBorder="1">
      <alignment/>
      <protection/>
    </xf>
    <xf numFmtId="0" fontId="0" fillId="0" borderId="10" xfId="23" applyBorder="1">
      <alignment/>
      <protection/>
    </xf>
    <xf numFmtId="9" fontId="0" fillId="0" borderId="5" xfId="23" applyNumberFormat="1" applyBorder="1">
      <alignment/>
      <protection/>
    </xf>
    <xf numFmtId="0" fontId="0" fillId="3" borderId="5" xfId="23" applyFill="1" applyBorder="1">
      <alignment/>
      <protection/>
    </xf>
    <xf numFmtId="0" fontId="0" fillId="0" borderId="32" xfId="23" applyBorder="1">
      <alignment/>
      <protection/>
    </xf>
    <xf numFmtId="0" fontId="0" fillId="0" borderId="33" xfId="23" applyBorder="1">
      <alignment/>
      <protection/>
    </xf>
    <xf numFmtId="0" fontId="0" fillId="0" borderId="8" xfId="23" applyFill="1" applyBorder="1">
      <alignment/>
      <protection/>
    </xf>
    <xf numFmtId="0" fontId="0" fillId="0" borderId="9" xfId="23" applyFill="1" applyBorder="1">
      <alignment/>
      <protection/>
    </xf>
    <xf numFmtId="0" fontId="0" fillId="0" borderId="34" xfId="23" applyBorder="1">
      <alignment/>
      <protection/>
    </xf>
    <xf numFmtId="0" fontId="0" fillId="0" borderId="14" xfId="23" applyBorder="1">
      <alignment/>
      <protection/>
    </xf>
    <xf numFmtId="0" fontId="0" fillId="0" borderId="35" xfId="23" applyBorder="1">
      <alignment/>
      <protection/>
    </xf>
    <xf numFmtId="0" fontId="0" fillId="0" borderId="22" xfId="23" applyBorder="1">
      <alignment/>
      <protection/>
    </xf>
    <xf numFmtId="0" fontId="0" fillId="0" borderId="3" xfId="23" applyFont="1" applyBorder="1">
      <alignment/>
      <protection/>
    </xf>
    <xf numFmtId="0" fontId="0" fillId="4" borderId="3" xfId="23" applyFont="1" applyFill="1" applyBorder="1">
      <alignment/>
      <protection/>
    </xf>
    <xf numFmtId="0" fontId="0" fillId="0" borderId="36" xfId="23" applyFill="1" applyBorder="1">
      <alignment/>
      <protection/>
    </xf>
    <xf numFmtId="0" fontId="0" fillId="0" borderId="37" xfId="23" applyFill="1" applyBorder="1">
      <alignment/>
      <protection/>
    </xf>
    <xf numFmtId="0" fontId="0" fillId="0" borderId="38" xfId="23" applyFill="1" applyBorder="1">
      <alignment/>
      <protection/>
    </xf>
    <xf numFmtId="0" fontId="0" fillId="0" borderId="33" xfId="23" applyFill="1" applyBorder="1">
      <alignment/>
      <protection/>
    </xf>
    <xf numFmtId="0" fontId="0" fillId="0" borderId="6" xfId="23" applyFill="1" applyBorder="1">
      <alignment/>
      <protection/>
    </xf>
    <xf numFmtId="0" fontId="0" fillId="5" borderId="3" xfId="23" applyFill="1" applyBorder="1">
      <alignment/>
      <protection/>
    </xf>
    <xf numFmtId="0" fontId="0" fillId="0" borderId="19" xfId="23" applyBorder="1" applyAlignment="1">
      <alignment wrapText="1"/>
      <protection/>
    </xf>
    <xf numFmtId="0" fontId="0" fillId="0" borderId="2" xfId="23" applyFill="1" applyBorder="1" applyAlignment="1">
      <alignment wrapText="1"/>
      <protection/>
    </xf>
    <xf numFmtId="0" fontId="0" fillId="0" borderId="39" xfId="23" applyBorder="1">
      <alignment/>
      <protection/>
    </xf>
    <xf numFmtId="0" fontId="0" fillId="0" borderId="40" xfId="23" applyBorder="1">
      <alignment/>
      <protection/>
    </xf>
    <xf numFmtId="0" fontId="0" fillId="0" borderId="41" xfId="23" applyBorder="1">
      <alignment/>
      <protection/>
    </xf>
    <xf numFmtId="0" fontId="0" fillId="0" borderId="42" xfId="23" applyBorder="1">
      <alignment/>
      <protection/>
    </xf>
    <xf numFmtId="0" fontId="0" fillId="0" borderId="15" xfId="23" applyBorder="1">
      <alignment/>
      <protection/>
    </xf>
    <xf numFmtId="0" fontId="0" fillId="0" borderId="4" xfId="23" applyBorder="1" applyAlignment="1">
      <alignment/>
      <protection/>
    </xf>
    <xf numFmtId="0" fontId="0" fillId="0" borderId="23" xfId="23" applyBorder="1">
      <alignment/>
      <protection/>
    </xf>
    <xf numFmtId="0" fontId="0" fillId="0" borderId="25" xfId="23" applyBorder="1">
      <alignment/>
      <protection/>
    </xf>
    <xf numFmtId="0" fontId="0" fillId="0" borderId="43" xfId="23" applyBorder="1">
      <alignment/>
      <protection/>
    </xf>
    <xf numFmtId="0" fontId="0" fillId="0" borderId="6" xfId="23" applyBorder="1" applyAlignment="1">
      <alignment/>
      <protection/>
    </xf>
    <xf numFmtId="0" fontId="0" fillId="0" borderId="16" xfId="23" applyBorder="1">
      <alignment/>
      <protection/>
    </xf>
    <xf numFmtId="0" fontId="0" fillId="0" borderId="37" xfId="23" applyBorder="1">
      <alignment/>
      <protection/>
    </xf>
    <xf numFmtId="0" fontId="0" fillId="0" borderId="44" xfId="23" applyBorder="1">
      <alignment/>
      <protection/>
    </xf>
    <xf numFmtId="0" fontId="0" fillId="0" borderId="45" xfId="23" applyBorder="1">
      <alignment/>
      <protection/>
    </xf>
    <xf numFmtId="0" fontId="0" fillId="0" borderId="17" xfId="23" applyBorder="1">
      <alignment/>
      <protection/>
    </xf>
    <xf numFmtId="0" fontId="0" fillId="0" borderId="46" xfId="23" applyBorder="1">
      <alignment/>
      <protection/>
    </xf>
    <xf numFmtId="0" fontId="0" fillId="0" borderId="47" xfId="23" applyBorder="1">
      <alignment/>
      <protection/>
    </xf>
    <xf numFmtId="0" fontId="0" fillId="0" borderId="48" xfId="23" applyBorder="1">
      <alignment/>
      <protection/>
    </xf>
    <xf numFmtId="0" fontId="8" fillId="6" borderId="49" xfId="22" applyFill="1" applyBorder="1" applyAlignment="1">
      <alignment/>
    </xf>
    <xf numFmtId="0" fontId="8" fillId="4" borderId="46" xfId="20" applyFill="1" applyBorder="1" applyAlignment="1">
      <alignment/>
    </xf>
    <xf numFmtId="0" fontId="8" fillId="6" borderId="46" xfId="22" applyFont="1" applyFill="1" applyBorder="1" applyAlignment="1">
      <alignment/>
    </xf>
    <xf numFmtId="0" fontId="0" fillId="0" borderId="46" xfId="24" applyFont="1" applyBorder="1">
      <alignment/>
      <protection/>
    </xf>
    <xf numFmtId="0" fontId="8" fillId="6" borderId="46" xfId="22" applyFill="1" applyBorder="1" applyAlignment="1">
      <alignment/>
    </xf>
    <xf numFmtId="0" fontId="8" fillId="0" borderId="46" xfId="22" applyBorder="1" applyAlignment="1">
      <alignment/>
    </xf>
    <xf numFmtId="0" fontId="8" fillId="4" borderId="48" xfId="20" applyFill="1" applyBorder="1" applyAlignment="1">
      <alignment/>
    </xf>
    <xf numFmtId="0" fontId="8" fillId="5" borderId="49" xfId="22" applyFill="1" applyBorder="1" applyAlignment="1">
      <alignment/>
    </xf>
    <xf numFmtId="0" fontId="8" fillId="7" borderId="46" xfId="20" applyFill="1" applyBorder="1" applyAlignment="1">
      <alignment/>
    </xf>
    <xf numFmtId="0" fontId="8" fillId="5" borderId="46" xfId="22" applyFill="1" applyBorder="1" applyAlignment="1">
      <alignment/>
    </xf>
    <xf numFmtId="0" fontId="0" fillId="0" borderId="46" xfId="24" applyFont="1" applyFill="1" applyBorder="1">
      <alignment/>
      <protection/>
    </xf>
    <xf numFmtId="0" fontId="8" fillId="0" borderId="46" xfId="22" applyFill="1" applyBorder="1" applyAlignment="1">
      <alignment/>
    </xf>
    <xf numFmtId="0" fontId="8" fillId="7" borderId="48" xfId="20" applyFill="1" applyBorder="1" applyAlignment="1">
      <alignment/>
    </xf>
    <xf numFmtId="0" fontId="0" fillId="6" borderId="11" xfId="24" applyFont="1" applyFill="1" applyBorder="1">
      <alignment/>
      <protection/>
    </xf>
    <xf numFmtId="0" fontId="0" fillId="4" borderId="12" xfId="24" applyFont="1" applyFill="1" applyBorder="1">
      <alignment/>
      <protection/>
    </xf>
    <xf numFmtId="0" fontId="0" fillId="6" borderId="12" xfId="24" applyFont="1" applyFill="1" applyBorder="1">
      <alignment/>
      <protection/>
    </xf>
    <xf numFmtId="0" fontId="0" fillId="0" borderId="12" xfId="24" applyFont="1" applyBorder="1">
      <alignment/>
      <protection/>
    </xf>
    <xf numFmtId="0" fontId="0" fillId="4" borderId="13" xfId="24" applyFont="1" applyFill="1" applyBorder="1">
      <alignment/>
      <protection/>
    </xf>
    <xf numFmtId="0" fontId="0" fillId="0" borderId="15" xfId="24" applyFont="1" applyBorder="1">
      <alignment/>
      <protection/>
    </xf>
    <xf numFmtId="0" fontId="0" fillId="5" borderId="11" xfId="24" applyFont="1" applyFill="1" applyBorder="1">
      <alignment/>
      <protection/>
    </xf>
    <xf numFmtId="0" fontId="0" fillId="7" borderId="12" xfId="24" applyFont="1" applyFill="1" applyBorder="1">
      <alignment/>
      <protection/>
    </xf>
    <xf numFmtId="0" fontId="0" fillId="5" borderId="12" xfId="24" applyFont="1" applyFill="1" applyBorder="1">
      <alignment/>
      <protection/>
    </xf>
    <xf numFmtId="0" fontId="0" fillId="0" borderId="12" xfId="24" applyFont="1" applyFill="1" applyBorder="1">
      <alignment/>
      <protection/>
    </xf>
    <xf numFmtId="0" fontId="0" fillId="7" borderId="13" xfId="24" applyFont="1" applyFill="1" applyBorder="1">
      <alignment/>
      <protection/>
    </xf>
    <xf numFmtId="0" fontId="11" fillId="0" borderId="50" xfId="24" applyFont="1" applyBorder="1">
      <alignment/>
      <protection/>
    </xf>
    <xf numFmtId="0" fontId="11" fillId="0" borderId="51" xfId="24" applyFont="1" applyBorder="1">
      <alignment/>
      <protection/>
    </xf>
    <xf numFmtId="0" fontId="11" fillId="0" borderId="52" xfId="24" applyFont="1" applyBorder="1">
      <alignment/>
      <protection/>
    </xf>
    <xf numFmtId="0" fontId="0" fillId="6" borderId="53" xfId="24" applyFont="1" applyFill="1" applyBorder="1">
      <alignment/>
      <protection/>
    </xf>
    <xf numFmtId="0" fontId="0" fillId="4" borderId="14" xfId="24" applyFont="1" applyFill="1" applyBorder="1">
      <alignment/>
      <protection/>
    </xf>
    <xf numFmtId="0" fontId="0" fillId="6" borderId="14" xfId="24" applyFont="1" applyFill="1" applyBorder="1">
      <alignment/>
      <protection/>
    </xf>
    <xf numFmtId="0" fontId="0" fillId="0" borderId="14" xfId="24" applyFont="1" applyBorder="1">
      <alignment/>
      <protection/>
    </xf>
    <xf numFmtId="0" fontId="0" fillId="4" borderId="54" xfId="24" applyFont="1" applyFill="1" applyBorder="1">
      <alignment/>
      <protection/>
    </xf>
    <xf numFmtId="0" fontId="0" fillId="5" borderId="53" xfId="24" applyFont="1" applyFill="1" applyBorder="1">
      <alignment/>
      <protection/>
    </xf>
    <xf numFmtId="0" fontId="0" fillId="7" borderId="14" xfId="24" applyFont="1" applyFill="1" applyBorder="1">
      <alignment/>
      <protection/>
    </xf>
    <xf numFmtId="0" fontId="0" fillId="5" borderId="14" xfId="24" applyFont="1" applyFill="1" applyBorder="1">
      <alignment/>
      <protection/>
    </xf>
    <xf numFmtId="0" fontId="0" fillId="0" borderId="14" xfId="24" applyFont="1" applyFill="1" applyBorder="1">
      <alignment/>
      <protection/>
    </xf>
    <xf numFmtId="0" fontId="0" fillId="7" borderId="54" xfId="24" applyFont="1" applyFill="1" applyBorder="1">
      <alignment/>
      <protection/>
    </xf>
    <xf numFmtId="0" fontId="0" fillId="6" borderId="55" xfId="24" applyFill="1" applyBorder="1">
      <alignment/>
      <protection/>
    </xf>
    <xf numFmtId="0" fontId="0" fillId="4" borderId="16" xfId="24" applyFill="1" applyBorder="1">
      <alignment/>
      <protection/>
    </xf>
    <xf numFmtId="0" fontId="0" fillId="6" borderId="16" xfId="24" applyFill="1" applyBorder="1">
      <alignment/>
      <protection/>
    </xf>
    <xf numFmtId="0" fontId="0" fillId="0" borderId="16" xfId="24" applyFont="1" applyBorder="1">
      <alignment/>
      <protection/>
    </xf>
    <xf numFmtId="0" fontId="0" fillId="4" borderId="17" xfId="24" applyFill="1" applyBorder="1">
      <alignment/>
      <protection/>
    </xf>
    <xf numFmtId="0" fontId="0" fillId="5" borderId="55" xfId="24" applyFill="1" applyBorder="1">
      <alignment/>
      <protection/>
    </xf>
    <xf numFmtId="0" fontId="0" fillId="7" borderId="16" xfId="24" applyFill="1" applyBorder="1">
      <alignment/>
      <protection/>
    </xf>
    <xf numFmtId="0" fontId="0" fillId="5" borderId="16" xfId="24" applyFill="1" applyBorder="1">
      <alignment/>
      <protection/>
    </xf>
    <xf numFmtId="0" fontId="0" fillId="0" borderId="16" xfId="24" applyFont="1" applyFill="1" applyBorder="1">
      <alignment/>
      <protection/>
    </xf>
    <xf numFmtId="0" fontId="0" fillId="0" borderId="16" xfId="24" applyFill="1" applyBorder="1">
      <alignment/>
      <protection/>
    </xf>
    <xf numFmtId="0" fontId="0" fillId="7" borderId="17" xfId="24" applyFill="1" applyBorder="1">
      <alignment/>
      <protection/>
    </xf>
    <xf numFmtId="0" fontId="0" fillId="6" borderId="11" xfId="24" applyFill="1" applyBorder="1">
      <alignment/>
      <protection/>
    </xf>
    <xf numFmtId="0" fontId="0" fillId="4" borderId="12" xfId="24" applyFill="1" applyBorder="1">
      <alignment/>
      <protection/>
    </xf>
    <xf numFmtId="0" fontId="0" fillId="6" borderId="12" xfId="24" applyFill="1" applyBorder="1">
      <alignment/>
      <protection/>
    </xf>
    <xf numFmtId="0" fontId="0" fillId="4" borderId="13" xfId="24" applyFill="1" applyBorder="1">
      <alignment/>
      <protection/>
    </xf>
    <xf numFmtId="0" fontId="0" fillId="5" borderId="11" xfId="24" applyFill="1" applyBorder="1">
      <alignment/>
      <protection/>
    </xf>
    <xf numFmtId="0" fontId="0" fillId="7" borderId="12" xfId="24" applyFill="1" applyBorder="1">
      <alignment/>
      <protection/>
    </xf>
    <xf numFmtId="0" fontId="0" fillId="5" borderId="12" xfId="24" applyFill="1" applyBorder="1">
      <alignment/>
      <protection/>
    </xf>
    <xf numFmtId="0" fontId="0" fillId="0" borderId="12" xfId="24" applyFill="1" applyBorder="1">
      <alignment/>
      <protection/>
    </xf>
    <xf numFmtId="0" fontId="0" fillId="7" borderId="13" xfId="24" applyFill="1" applyBorder="1">
      <alignment/>
      <protection/>
    </xf>
    <xf numFmtId="0" fontId="8" fillId="0" borderId="49" xfId="22" applyBorder="1" applyAlignment="1">
      <alignment/>
    </xf>
    <xf numFmtId="0" fontId="8" fillId="0" borderId="48" xfId="22" applyBorder="1" applyAlignment="1">
      <alignment/>
    </xf>
    <xf numFmtId="0" fontId="0" fillId="0" borderId="53" xfId="24" applyBorder="1">
      <alignment/>
      <protection/>
    </xf>
    <xf numFmtId="0" fontId="0" fillId="0" borderId="54" xfId="24" applyBorder="1">
      <alignment/>
      <protection/>
    </xf>
    <xf numFmtId="0" fontId="0" fillId="0" borderId="55" xfId="24" applyBorder="1">
      <alignment/>
      <protection/>
    </xf>
    <xf numFmtId="0" fontId="0" fillId="3" borderId="3" xfId="23" applyNumberFormat="1" applyFill="1" applyBorder="1">
      <alignment/>
      <protection/>
    </xf>
    <xf numFmtId="0" fontId="0" fillId="3" borderId="4" xfId="23" applyNumberFormat="1" applyFill="1" applyBorder="1">
      <alignment/>
      <protection/>
    </xf>
    <xf numFmtId="0" fontId="0" fillId="3" borderId="5" xfId="23" applyNumberFormat="1" applyFill="1" applyBorder="1">
      <alignment/>
      <protection/>
    </xf>
    <xf numFmtId="0" fontId="0" fillId="3" borderId="6" xfId="23" applyNumberFormat="1" applyFill="1" applyBorder="1">
      <alignment/>
      <protection/>
    </xf>
    <xf numFmtId="0" fontId="0" fillId="0" borderId="0" xfId="23" applyFont="1" applyFill="1">
      <alignment/>
      <protection/>
    </xf>
    <xf numFmtId="0" fontId="0" fillId="0" borderId="0" xfId="25">
      <alignment/>
      <protection/>
    </xf>
    <xf numFmtId="0" fontId="0" fillId="0" borderId="2" xfId="25" applyBorder="1">
      <alignment/>
      <protection/>
    </xf>
    <xf numFmtId="0" fontId="0" fillId="0" borderId="3" xfId="25" applyBorder="1">
      <alignment/>
      <protection/>
    </xf>
    <xf numFmtId="0" fontId="0" fillId="0" borderId="4" xfId="25" applyBorder="1">
      <alignment/>
      <protection/>
    </xf>
    <xf numFmtId="0" fontId="0" fillId="0" borderId="18" xfId="25" applyBorder="1">
      <alignment/>
      <protection/>
    </xf>
    <xf numFmtId="0" fontId="0" fillId="0" borderId="19" xfId="25" applyBorder="1">
      <alignment/>
      <protection/>
    </xf>
    <xf numFmtId="0" fontId="0" fillId="0" borderId="21" xfId="25" applyBorder="1">
      <alignment/>
      <protection/>
    </xf>
    <xf numFmtId="0" fontId="0" fillId="0" borderId="3" xfId="25" applyFill="1" applyBorder="1" applyAlignment="1">
      <alignment horizontal="center"/>
      <protection/>
    </xf>
    <xf numFmtId="0" fontId="0" fillId="0" borderId="2" xfId="25" applyFill="1" applyBorder="1">
      <alignment/>
      <protection/>
    </xf>
    <xf numFmtId="0" fontId="0" fillId="0" borderId="10" xfId="25" applyFill="1" applyBorder="1">
      <alignment/>
      <protection/>
    </xf>
    <xf numFmtId="0" fontId="0" fillId="0" borderId="56" xfId="25" applyFill="1" applyBorder="1">
      <alignment/>
      <protection/>
    </xf>
    <xf numFmtId="0" fontId="0" fillId="0" borderId="57" xfId="25" applyBorder="1">
      <alignment/>
      <protection/>
    </xf>
    <xf numFmtId="0" fontId="0" fillId="0" borderId="40" xfId="25" applyBorder="1">
      <alignment/>
      <protection/>
    </xf>
    <xf numFmtId="0" fontId="0" fillId="0" borderId="56" xfId="25" applyBorder="1">
      <alignment/>
      <protection/>
    </xf>
    <xf numFmtId="0" fontId="0" fillId="0" borderId="37" xfId="25" applyBorder="1">
      <alignment/>
      <protection/>
    </xf>
    <xf numFmtId="0" fontId="0" fillId="0" borderId="5" xfId="25" applyBorder="1">
      <alignment/>
      <protection/>
    </xf>
    <xf numFmtId="0" fontId="0" fillId="0" borderId="6" xfId="25" applyBorder="1">
      <alignment/>
      <protection/>
    </xf>
    <xf numFmtId="0" fontId="0" fillId="0" borderId="0" xfId="25" applyFill="1" applyBorder="1">
      <alignment/>
      <protection/>
    </xf>
    <xf numFmtId="0" fontId="0" fillId="0" borderId="0" xfId="25" applyBorder="1">
      <alignment/>
      <protection/>
    </xf>
    <xf numFmtId="0" fontId="0" fillId="0" borderId="58" xfId="25" applyBorder="1">
      <alignment/>
      <protection/>
    </xf>
    <xf numFmtId="0" fontId="0" fillId="0" borderId="0" xfId="25" applyBorder="1" applyAlignment="1">
      <alignment horizontal="center"/>
      <protection/>
    </xf>
    <xf numFmtId="0" fontId="0" fillId="0" borderId="3" xfId="24" applyFont="1" applyBorder="1">
      <alignment/>
      <protection/>
    </xf>
    <xf numFmtId="188" fontId="0" fillId="0" borderId="3" xfId="24" applyNumberFormat="1" applyFont="1" applyBorder="1" applyAlignment="1">
      <alignment horizontal="left"/>
      <protection/>
    </xf>
    <xf numFmtId="0" fontId="0" fillId="0" borderId="59" xfId="24" applyBorder="1">
      <alignment/>
      <protection/>
    </xf>
    <xf numFmtId="0" fontId="0" fillId="0" borderId="56" xfId="24" applyFont="1" applyBorder="1" applyAlignment="1">
      <alignment horizontal="left" wrapText="1"/>
      <protection/>
    </xf>
    <xf numFmtId="0" fontId="0" fillId="0" borderId="24" xfId="24" applyFont="1" applyBorder="1">
      <alignment/>
      <protection/>
    </xf>
    <xf numFmtId="2" fontId="0" fillId="0" borderId="0" xfId="0" applyNumberFormat="1" applyAlignment="1">
      <alignment/>
    </xf>
    <xf numFmtId="2" fontId="0" fillId="0" borderId="18" xfId="23" applyNumberFormat="1" applyBorder="1">
      <alignment/>
      <protection/>
    </xf>
    <xf numFmtId="2" fontId="0" fillId="0" borderId="23" xfId="23" applyNumberFormat="1" applyFont="1" applyBorder="1">
      <alignment/>
      <protection/>
    </xf>
    <xf numFmtId="2" fontId="0" fillId="0" borderId="20" xfId="23" applyNumberFormat="1" applyBorder="1" applyAlignment="1">
      <alignment wrapText="1"/>
      <protection/>
    </xf>
    <xf numFmtId="2" fontId="0" fillId="0" borderId="25" xfId="23" applyNumberFormat="1" applyBorder="1" applyAlignment="1">
      <alignment wrapText="1"/>
      <protection/>
    </xf>
    <xf numFmtId="2" fontId="8" fillId="6" borderId="0" xfId="22" applyNumberFormat="1" applyFill="1" applyAlignment="1">
      <alignment/>
    </xf>
    <xf numFmtId="2" fontId="0" fillId="0" borderId="19" xfId="23" applyNumberFormat="1" applyFill="1" applyBorder="1">
      <alignment/>
      <protection/>
    </xf>
    <xf numFmtId="2" fontId="0" fillId="0" borderId="21" xfId="23" applyNumberFormat="1" applyFill="1" applyBorder="1">
      <alignment/>
      <protection/>
    </xf>
    <xf numFmtId="2" fontId="8" fillId="4" borderId="0" xfId="20" applyNumberFormat="1" applyFill="1" applyAlignment="1">
      <alignment/>
    </xf>
    <xf numFmtId="2" fontId="0" fillId="0" borderId="3" xfId="23" applyNumberFormat="1" applyFill="1" applyBorder="1">
      <alignment/>
      <protection/>
    </xf>
    <xf numFmtId="2" fontId="0" fillId="0" borderId="4" xfId="23" applyNumberFormat="1" applyFill="1" applyBorder="1">
      <alignment/>
      <protection/>
    </xf>
    <xf numFmtId="2" fontId="8" fillId="6" borderId="0" xfId="22" applyNumberFormat="1" applyFont="1" applyFill="1" applyAlignment="1">
      <alignment/>
    </xf>
    <xf numFmtId="2" fontId="0" fillId="3" borderId="3" xfId="23" applyNumberFormat="1" applyFill="1" applyBorder="1">
      <alignment/>
      <protection/>
    </xf>
    <xf numFmtId="2" fontId="0" fillId="3" borderId="4" xfId="23" applyNumberFormat="1" applyFill="1" applyBorder="1">
      <alignment/>
      <protection/>
    </xf>
    <xf numFmtId="2" fontId="0" fillId="3" borderId="20" xfId="23" applyNumberFormat="1" applyFill="1" applyBorder="1">
      <alignment/>
      <protection/>
    </xf>
    <xf numFmtId="2" fontId="0" fillId="3" borderId="25" xfId="23" applyNumberFormat="1" applyFill="1" applyBorder="1">
      <alignment/>
      <protection/>
    </xf>
    <xf numFmtId="2" fontId="0" fillId="0" borderId="60" xfId="24" applyNumberFormat="1" applyFont="1" applyBorder="1">
      <alignment/>
      <protection/>
    </xf>
    <xf numFmtId="2" fontId="0" fillId="0" borderId="61" xfId="23" applyNumberFormat="1" applyFill="1" applyBorder="1">
      <alignment/>
      <protection/>
    </xf>
    <xf numFmtId="2" fontId="0" fillId="0" borderId="27" xfId="23" applyNumberFormat="1" applyFill="1" applyBorder="1">
      <alignment/>
      <protection/>
    </xf>
    <xf numFmtId="2" fontId="0" fillId="0" borderId="28" xfId="23" applyNumberFormat="1" applyFill="1" applyBorder="1">
      <alignment/>
      <protection/>
    </xf>
    <xf numFmtId="2" fontId="0" fillId="0" borderId="8" xfId="23" applyNumberFormat="1" applyFill="1" applyBorder="1">
      <alignment/>
      <protection/>
    </xf>
    <xf numFmtId="2" fontId="0" fillId="0" borderId="9" xfId="23" applyNumberFormat="1" applyFill="1" applyBorder="1">
      <alignment/>
      <protection/>
    </xf>
    <xf numFmtId="2" fontId="8" fillId="0" borderId="60" xfId="22" applyNumberFormat="1" applyBorder="1" applyAlignment="1">
      <alignment/>
    </xf>
    <xf numFmtId="2" fontId="8" fillId="0" borderId="42" xfId="22" applyNumberFormat="1" applyBorder="1" applyAlignment="1">
      <alignment/>
    </xf>
    <xf numFmtId="2" fontId="0" fillId="0" borderId="19" xfId="23" applyNumberFormat="1" applyBorder="1">
      <alignment/>
      <protection/>
    </xf>
    <xf numFmtId="2" fontId="0" fillId="0" borderId="21" xfId="23" applyNumberFormat="1" applyBorder="1">
      <alignment/>
      <protection/>
    </xf>
    <xf numFmtId="2" fontId="8" fillId="0" borderId="43" xfId="22" applyNumberFormat="1" applyBorder="1" applyAlignment="1">
      <alignment/>
    </xf>
    <xf numFmtId="2" fontId="0" fillId="0" borderId="10" xfId="23" applyNumberFormat="1" applyBorder="1">
      <alignment/>
      <protection/>
    </xf>
    <xf numFmtId="2" fontId="0" fillId="0" borderId="5" xfId="23" applyNumberFormat="1" applyBorder="1">
      <alignment/>
      <protection/>
    </xf>
    <xf numFmtId="2" fontId="0" fillId="0" borderId="6" xfId="23" applyNumberFormat="1" applyBorder="1">
      <alignment/>
      <protection/>
    </xf>
    <xf numFmtId="2" fontId="8" fillId="5" borderId="0" xfId="22" applyNumberFormat="1" applyFill="1" applyAlignment="1">
      <alignment/>
    </xf>
    <xf numFmtId="2" fontId="0" fillId="0" borderId="8" xfId="23" applyNumberFormat="1" applyBorder="1">
      <alignment/>
      <protection/>
    </xf>
    <xf numFmtId="2" fontId="0" fillId="0" borderId="9" xfId="23" applyNumberFormat="1" applyBorder="1">
      <alignment/>
      <protection/>
    </xf>
    <xf numFmtId="2" fontId="8" fillId="7" borderId="0" xfId="20" applyNumberFormat="1" applyFill="1" applyAlignment="1">
      <alignment/>
    </xf>
    <xf numFmtId="2" fontId="0" fillId="0" borderId="3" xfId="23" applyNumberFormat="1" applyBorder="1">
      <alignment/>
      <protection/>
    </xf>
    <xf numFmtId="2" fontId="0" fillId="0" borderId="4" xfId="23" applyNumberFormat="1" applyBorder="1">
      <alignment/>
      <protection/>
    </xf>
    <xf numFmtId="2" fontId="0" fillId="0" borderId="60" xfId="24" applyNumberFormat="1" applyFont="1" applyFill="1" applyBorder="1">
      <alignment/>
      <protection/>
    </xf>
    <xf numFmtId="2" fontId="0" fillId="0" borderId="61" xfId="23" applyNumberFormat="1" applyBorder="1">
      <alignment/>
      <protection/>
    </xf>
    <xf numFmtId="2" fontId="0" fillId="0" borderId="27" xfId="23" applyNumberFormat="1" applyBorder="1">
      <alignment/>
      <protection/>
    </xf>
    <xf numFmtId="2" fontId="0" fillId="0" borderId="28" xfId="23" applyNumberFormat="1" applyBorder="1">
      <alignment/>
      <protection/>
    </xf>
    <xf numFmtId="2" fontId="8" fillId="0" borderId="60" xfId="22" applyNumberFormat="1" applyFill="1" applyBorder="1" applyAlignment="1">
      <alignment/>
    </xf>
    <xf numFmtId="2" fontId="0" fillId="3" borderId="5" xfId="23" applyNumberFormat="1" applyFill="1" applyBorder="1">
      <alignment/>
      <protection/>
    </xf>
    <xf numFmtId="2" fontId="0" fillId="3" borderId="6" xfId="23" applyNumberFormat="1" applyFill="1" applyBorder="1">
      <alignment/>
      <protection/>
    </xf>
    <xf numFmtId="2" fontId="0" fillId="0" borderId="39" xfId="23" applyNumberFormat="1" applyFont="1" applyBorder="1">
      <alignment/>
      <protection/>
    </xf>
    <xf numFmtId="2" fontId="0" fillId="0" borderId="41" xfId="23" applyNumberFormat="1" applyBorder="1" applyAlignment="1">
      <alignment wrapText="1"/>
      <protection/>
    </xf>
    <xf numFmtId="2" fontId="0" fillId="0" borderId="40" xfId="23" applyNumberFormat="1" applyBorder="1" applyAlignment="1">
      <alignment wrapText="1"/>
      <protection/>
    </xf>
    <xf numFmtId="2" fontId="0" fillId="0" borderId="62" xfId="0" applyNumberFormat="1" applyBorder="1" applyAlignment="1">
      <alignment/>
    </xf>
    <xf numFmtId="2" fontId="0" fillId="0" borderId="0" xfId="0" applyNumberFormat="1" applyBorder="1" applyAlignment="1">
      <alignment/>
    </xf>
    <xf numFmtId="2" fontId="0" fillId="0" borderId="37" xfId="0" applyNumberFormat="1" applyBorder="1" applyAlignment="1">
      <alignment/>
    </xf>
    <xf numFmtId="2" fontId="0" fillId="0" borderId="63" xfId="0" applyNumberFormat="1" applyBorder="1" applyAlignment="1">
      <alignment/>
    </xf>
    <xf numFmtId="2" fontId="0" fillId="0" borderId="1" xfId="0" applyNumberFormat="1" applyBorder="1" applyAlignment="1">
      <alignment/>
    </xf>
    <xf numFmtId="2" fontId="0" fillId="0" borderId="64" xfId="0" applyNumberFormat="1" applyBorder="1" applyAlignment="1">
      <alignment/>
    </xf>
    <xf numFmtId="2" fontId="0" fillId="0" borderId="39" xfId="0" applyNumberFormat="1" applyBorder="1" applyAlignment="1">
      <alignment/>
    </xf>
    <xf numFmtId="2" fontId="0" fillId="0" borderId="41" xfId="0" applyNumberFormat="1" applyBorder="1" applyAlignment="1">
      <alignment/>
    </xf>
    <xf numFmtId="2" fontId="0" fillId="0" borderId="40" xfId="0" applyNumberFormat="1" applyBorder="1" applyAlignment="1">
      <alignment/>
    </xf>
    <xf numFmtId="2" fontId="0" fillId="3" borderId="3" xfId="23" applyNumberFormat="1" applyFill="1" applyBorder="1" applyAlignment="1">
      <alignment wrapText="1"/>
      <protection/>
    </xf>
    <xf numFmtId="2" fontId="0" fillId="3" borderId="19" xfId="23" applyNumberFormat="1" applyFill="1" applyBorder="1" applyAlignment="1">
      <alignment wrapText="1"/>
      <protection/>
    </xf>
    <xf numFmtId="2" fontId="0" fillId="0" borderId="18" xfId="23" applyNumberFormat="1" applyFont="1" applyFill="1" applyBorder="1">
      <alignment/>
      <protection/>
    </xf>
    <xf numFmtId="2" fontId="0" fillId="0" borderId="19" xfId="23" applyNumberFormat="1" applyFill="1" applyBorder="1" applyAlignment="1">
      <alignment wrapText="1"/>
      <protection/>
    </xf>
    <xf numFmtId="2" fontId="0" fillId="0" borderId="21" xfId="23" applyNumberFormat="1" applyFill="1" applyBorder="1" applyAlignment="1">
      <alignment wrapText="1"/>
      <protection/>
    </xf>
    <xf numFmtId="2" fontId="0" fillId="0" borderId="2" xfId="0" applyNumberFormat="1" applyFill="1" applyBorder="1" applyAlignment="1">
      <alignment/>
    </xf>
    <xf numFmtId="2" fontId="0" fillId="0" borderId="3" xfId="23" applyNumberFormat="1" applyFill="1" applyBorder="1" applyAlignment="1">
      <alignment wrapText="1"/>
      <protection/>
    </xf>
    <xf numFmtId="2" fontId="0" fillId="0" borderId="4" xfId="23" applyNumberFormat="1" applyFill="1" applyBorder="1" applyAlignment="1">
      <alignment wrapText="1"/>
      <protection/>
    </xf>
    <xf numFmtId="2" fontId="0" fillId="0" borderId="10" xfId="0" applyNumberFormat="1" applyFill="1" applyBorder="1" applyAlignment="1">
      <alignment/>
    </xf>
    <xf numFmtId="2" fontId="0" fillId="0" borderId="5" xfId="23" applyNumberFormat="1" applyFill="1" applyBorder="1" applyAlignment="1">
      <alignment wrapText="1"/>
      <protection/>
    </xf>
    <xf numFmtId="2" fontId="0" fillId="0" borderId="6" xfId="23" applyNumberFormat="1" applyFill="1" applyBorder="1" applyAlignment="1">
      <alignment wrapText="1"/>
      <protection/>
    </xf>
    <xf numFmtId="2" fontId="0" fillId="0" borderId="56" xfId="0" applyNumberFormat="1" applyFill="1" applyBorder="1" applyAlignment="1">
      <alignment/>
    </xf>
    <xf numFmtId="2" fontId="0" fillId="0" borderId="24" xfId="23" applyNumberFormat="1" applyFill="1" applyBorder="1" applyAlignment="1">
      <alignment wrapText="1"/>
      <protection/>
    </xf>
    <xf numFmtId="2" fontId="0" fillId="0" borderId="59" xfId="23" applyNumberFormat="1" applyFill="1" applyBorder="1" applyAlignment="1">
      <alignment wrapText="1"/>
      <protection/>
    </xf>
    <xf numFmtId="2" fontId="0" fillId="0" borderId="18" xfId="0" applyNumberFormat="1" applyFill="1" applyBorder="1" applyAlignment="1">
      <alignment/>
    </xf>
    <xf numFmtId="2" fontId="0" fillId="3" borderId="19" xfId="23" applyNumberFormat="1" applyFont="1" applyFill="1" applyBorder="1" applyAlignment="1">
      <alignment wrapText="1"/>
      <protection/>
    </xf>
    <xf numFmtId="2" fontId="0" fillId="3" borderId="5" xfId="23" applyNumberFormat="1" applyFill="1" applyBorder="1" applyAlignment="1">
      <alignment wrapText="1"/>
      <protection/>
    </xf>
    <xf numFmtId="2" fontId="0" fillId="8" borderId="3" xfId="23" applyNumberFormat="1" applyFill="1" applyBorder="1" applyAlignment="1">
      <alignment wrapText="1"/>
      <protection/>
    </xf>
    <xf numFmtId="2" fontId="0" fillId="9" borderId="19" xfId="23" applyNumberFormat="1" applyFill="1" applyBorder="1" applyAlignment="1">
      <alignment wrapText="1"/>
      <protection/>
    </xf>
    <xf numFmtId="0" fontId="0" fillId="0" borderId="37" xfId="25" applyFont="1" applyBorder="1">
      <alignment/>
      <protection/>
    </xf>
    <xf numFmtId="0" fontId="0" fillId="0" borderId="64" xfId="25" applyFont="1" applyBorder="1">
      <alignment/>
      <protection/>
    </xf>
    <xf numFmtId="0" fontId="0" fillId="0" borderId="0" xfId="25" applyFont="1">
      <alignment/>
      <protection/>
    </xf>
    <xf numFmtId="0" fontId="0" fillId="0" borderId="5" xfId="23" applyFont="1" applyBorder="1" applyAlignment="1">
      <alignment/>
      <protection/>
    </xf>
    <xf numFmtId="0" fontId="0" fillId="0" borderId="5" xfId="23" applyBorder="1" applyAlignment="1">
      <alignment/>
      <protection/>
    </xf>
    <xf numFmtId="0" fontId="0" fillId="0" borderId="19" xfId="23" applyFont="1" applyBorder="1" applyAlignment="1">
      <alignment/>
      <protection/>
    </xf>
    <xf numFmtId="0" fontId="0" fillId="0" borderId="21" xfId="23" applyFont="1" applyBorder="1" applyAlignment="1">
      <alignment/>
      <protection/>
    </xf>
    <xf numFmtId="0" fontId="0" fillId="0" borderId="1" xfId="23" applyBorder="1">
      <alignment/>
      <protection/>
    </xf>
    <xf numFmtId="0" fontId="0" fillId="0" borderId="64" xfId="23" applyBorder="1">
      <alignment/>
      <protection/>
    </xf>
    <xf numFmtId="0" fontId="0" fillId="0" borderId="63" xfId="23" applyBorder="1" applyAlignment="1">
      <alignment/>
      <protection/>
    </xf>
    <xf numFmtId="0" fontId="0" fillId="0" borderId="64" xfId="23" applyBorder="1" applyAlignment="1">
      <alignment/>
      <protection/>
    </xf>
    <xf numFmtId="0" fontId="0" fillId="0" borderId="39" xfId="23" applyFont="1" applyBorder="1">
      <alignment/>
      <protection/>
    </xf>
    <xf numFmtId="0" fontId="0" fillId="0" borderId="40" xfId="23" applyFont="1" applyBorder="1">
      <alignment/>
      <protection/>
    </xf>
    <xf numFmtId="0" fontId="0" fillId="3" borderId="0" xfId="23" applyFill="1" applyBorder="1">
      <alignment/>
      <protection/>
    </xf>
    <xf numFmtId="9" fontId="0" fillId="0" borderId="0" xfId="23" applyNumberFormat="1" applyBorder="1">
      <alignment/>
      <protection/>
    </xf>
    <xf numFmtId="16" fontId="0" fillId="0" borderId="19" xfId="23" applyNumberFormat="1" applyBorder="1">
      <alignment/>
      <protection/>
    </xf>
    <xf numFmtId="9" fontId="0" fillId="0" borderId="1" xfId="23" applyNumberFormat="1" applyBorder="1">
      <alignment/>
      <protection/>
    </xf>
    <xf numFmtId="2" fontId="0" fillId="0" borderId="50" xfId="0" applyNumberFormat="1" applyBorder="1" applyAlignment="1">
      <alignment/>
    </xf>
    <xf numFmtId="2" fontId="0" fillId="0" borderId="51" xfId="0" applyNumberFormat="1" applyBorder="1" applyAlignment="1">
      <alignment/>
    </xf>
    <xf numFmtId="2" fontId="0" fillId="0" borderId="52" xfId="0" applyNumberFormat="1" applyBorder="1" applyAlignment="1">
      <alignment/>
    </xf>
    <xf numFmtId="2" fontId="0" fillId="0" borderId="39" xfId="0" applyNumberFormat="1" applyBorder="1" applyAlignment="1">
      <alignment/>
    </xf>
    <xf numFmtId="2" fontId="0" fillId="0" borderId="41" xfId="0" applyNumberFormat="1" applyBorder="1" applyAlignment="1">
      <alignment/>
    </xf>
    <xf numFmtId="2" fontId="0" fillId="0" borderId="40" xfId="0" applyNumberFormat="1" applyBorder="1" applyAlignment="1">
      <alignment/>
    </xf>
    <xf numFmtId="2" fontId="0" fillId="0" borderId="63" xfId="0" applyNumberFormat="1" applyBorder="1" applyAlignment="1">
      <alignment/>
    </xf>
    <xf numFmtId="2" fontId="0" fillId="0" borderId="1" xfId="0" applyNumberFormat="1" applyBorder="1" applyAlignment="1">
      <alignment/>
    </xf>
    <xf numFmtId="2" fontId="0" fillId="0" borderId="64" xfId="0" applyNumberFormat="1" applyBorder="1" applyAlignment="1">
      <alignment/>
    </xf>
    <xf numFmtId="0" fontId="0" fillId="0" borderId="49" xfId="23" applyBorder="1">
      <alignment/>
      <protection/>
    </xf>
    <xf numFmtId="0" fontId="0" fillId="0" borderId="34" xfId="23" applyNumberFormat="1" applyFill="1" applyBorder="1">
      <alignment/>
      <protection/>
    </xf>
    <xf numFmtId="0" fontId="0" fillId="3" borderId="34" xfId="23" applyNumberFormat="1" applyFill="1" applyBorder="1">
      <alignment/>
      <protection/>
    </xf>
    <xf numFmtId="0" fontId="0" fillId="0" borderId="34" xfId="23" applyNumberFormat="1" applyBorder="1">
      <alignment/>
      <protection/>
    </xf>
    <xf numFmtId="0" fontId="0" fillId="3" borderId="35" xfId="23" applyNumberFormat="1" applyFill="1" applyBorder="1">
      <alignment/>
      <protection/>
    </xf>
    <xf numFmtId="0" fontId="0" fillId="0" borderId="29" xfId="23" applyNumberFormat="1" applyFill="1" applyBorder="1">
      <alignment/>
      <protection/>
    </xf>
    <xf numFmtId="0" fontId="0" fillId="3" borderId="29" xfId="23" applyNumberFormat="1" applyFill="1" applyBorder="1">
      <alignment/>
      <protection/>
    </xf>
    <xf numFmtId="0" fontId="0" fillId="0" borderId="29" xfId="23" applyNumberFormat="1" applyBorder="1">
      <alignment/>
      <protection/>
    </xf>
    <xf numFmtId="0" fontId="0" fillId="3" borderId="30" xfId="23" applyNumberFormat="1" applyFill="1" applyBorder="1">
      <alignment/>
      <protection/>
    </xf>
    <xf numFmtId="0" fontId="0" fillId="3" borderId="2" xfId="23" applyFill="1" applyBorder="1">
      <alignment/>
      <protection/>
    </xf>
    <xf numFmtId="0" fontId="0" fillId="3" borderId="4" xfId="23" applyFill="1" applyBorder="1">
      <alignment/>
      <protection/>
    </xf>
    <xf numFmtId="0" fontId="0" fillId="3" borderId="10" xfId="23" applyFill="1" applyBorder="1">
      <alignment/>
      <protection/>
    </xf>
    <xf numFmtId="0" fontId="0" fillId="3" borderId="6" xfId="23" applyFill="1" applyBorder="1">
      <alignment/>
      <protection/>
    </xf>
    <xf numFmtId="0" fontId="0" fillId="0" borderId="2" xfId="23" applyNumberFormat="1" applyFill="1" applyBorder="1">
      <alignment/>
      <protection/>
    </xf>
    <xf numFmtId="0" fontId="0" fillId="3" borderId="2" xfId="23" applyNumberFormat="1" applyFill="1" applyBorder="1">
      <alignment/>
      <protection/>
    </xf>
    <xf numFmtId="0" fontId="0" fillId="0" borderId="2" xfId="23" applyNumberFormat="1" applyBorder="1">
      <alignment/>
      <protection/>
    </xf>
    <xf numFmtId="0" fontId="0" fillId="3" borderId="10" xfId="23" applyNumberFormat="1" applyFill="1" applyBorder="1">
      <alignment/>
      <protection/>
    </xf>
    <xf numFmtId="0" fontId="0" fillId="0" borderId="48" xfId="23" applyFont="1" applyBorder="1">
      <alignment/>
      <protection/>
    </xf>
    <xf numFmtId="0" fontId="0" fillId="0" borderId="10" xfId="23" applyBorder="1" applyAlignment="1">
      <alignment wrapText="1"/>
      <protection/>
    </xf>
    <xf numFmtId="0" fontId="0" fillId="0" borderId="6" xfId="23" applyBorder="1" applyAlignment="1">
      <alignment wrapText="1"/>
      <protection/>
    </xf>
    <xf numFmtId="0" fontId="0" fillId="0" borderId="30" xfId="23" applyBorder="1" applyAlignment="1">
      <alignment wrapText="1"/>
      <protection/>
    </xf>
    <xf numFmtId="0" fontId="0" fillId="0" borderId="35" xfId="23" applyBorder="1" applyAlignment="1">
      <alignment wrapText="1"/>
      <protection/>
    </xf>
    <xf numFmtId="0" fontId="0" fillId="0" borderId="5" xfId="23" applyBorder="1" applyAlignment="1">
      <alignment wrapText="1"/>
      <protection/>
    </xf>
    <xf numFmtId="0" fontId="8" fillId="6" borderId="62" xfId="22" applyFill="1" applyBorder="1" applyAlignment="1">
      <alignment/>
    </xf>
    <xf numFmtId="0" fontId="0" fillId="0" borderId="56" xfId="23" applyFill="1" applyBorder="1">
      <alignment/>
      <protection/>
    </xf>
    <xf numFmtId="0" fontId="0" fillId="0" borderId="59" xfId="23" applyFill="1" applyBorder="1">
      <alignment/>
      <protection/>
    </xf>
    <xf numFmtId="0" fontId="0" fillId="0" borderId="65" xfId="23" applyFill="1" applyBorder="1">
      <alignment/>
      <protection/>
    </xf>
    <xf numFmtId="0" fontId="0" fillId="0" borderId="24" xfId="23" applyFill="1" applyBorder="1">
      <alignment/>
      <protection/>
    </xf>
    <xf numFmtId="0" fontId="8" fillId="0" borderId="66" xfId="22" applyBorder="1" applyAlignment="1">
      <alignment/>
    </xf>
    <xf numFmtId="0" fontId="0" fillId="0" borderId="7" xfId="23" applyBorder="1">
      <alignment/>
      <protection/>
    </xf>
    <xf numFmtId="0" fontId="0" fillId="0" borderId="31" xfId="23" applyNumberFormat="1" applyBorder="1">
      <alignment/>
      <protection/>
    </xf>
    <xf numFmtId="0" fontId="0" fillId="0" borderId="33" xfId="23" applyNumberFormat="1" applyBorder="1">
      <alignment/>
      <protection/>
    </xf>
    <xf numFmtId="0" fontId="0" fillId="0" borderId="7" xfId="23" applyNumberFormat="1" applyBorder="1">
      <alignment/>
      <protection/>
    </xf>
    <xf numFmtId="0" fontId="0" fillId="0" borderId="8" xfId="23" applyNumberFormat="1" applyBorder="1">
      <alignment/>
      <protection/>
    </xf>
    <xf numFmtId="0" fontId="0" fillId="0" borderId="9" xfId="23" applyNumberFormat="1" applyBorder="1">
      <alignment/>
      <protection/>
    </xf>
    <xf numFmtId="0" fontId="8" fillId="4" borderId="49" xfId="20" applyFill="1" applyBorder="1" applyAlignment="1">
      <alignment/>
    </xf>
    <xf numFmtId="0" fontId="0" fillId="0" borderId="18" xfId="23" applyFill="1" applyBorder="1">
      <alignment/>
      <protection/>
    </xf>
    <xf numFmtId="0" fontId="0" fillId="0" borderId="22" xfId="23" applyNumberFormat="1" applyFill="1" applyBorder="1">
      <alignment/>
      <protection/>
    </xf>
    <xf numFmtId="0" fontId="0" fillId="0" borderId="67" xfId="23" applyNumberFormat="1" applyFill="1" applyBorder="1">
      <alignment/>
      <protection/>
    </xf>
    <xf numFmtId="0" fontId="0" fillId="0" borderId="18" xfId="23" applyNumberFormat="1" applyFill="1" applyBorder="1">
      <alignment/>
      <protection/>
    </xf>
    <xf numFmtId="0" fontId="0" fillId="0" borderId="19" xfId="23" applyNumberFormat="1" applyFill="1" applyBorder="1">
      <alignment/>
      <protection/>
    </xf>
    <xf numFmtId="0" fontId="0" fillId="0" borderId="21" xfId="23" applyNumberFormat="1" applyFill="1" applyBorder="1">
      <alignment/>
      <protection/>
    </xf>
    <xf numFmtId="0" fontId="8" fillId="5" borderId="47" xfId="22" applyFill="1" applyBorder="1" applyAlignment="1">
      <alignment/>
    </xf>
    <xf numFmtId="0" fontId="0" fillId="0" borderId="68" xfId="23" applyNumberFormat="1" applyBorder="1">
      <alignment/>
      <protection/>
    </xf>
    <xf numFmtId="0" fontId="0" fillId="0" borderId="69" xfId="23" applyNumberFormat="1" applyBorder="1">
      <alignment/>
      <protection/>
    </xf>
    <xf numFmtId="0" fontId="0" fillId="0" borderId="23" xfId="23" applyNumberFormat="1" applyBorder="1">
      <alignment/>
      <protection/>
    </xf>
    <xf numFmtId="0" fontId="0" fillId="0" borderId="20" xfId="23" applyNumberFormat="1" applyBorder="1">
      <alignment/>
      <protection/>
    </xf>
    <xf numFmtId="0" fontId="0" fillId="0" borderId="25" xfId="23" applyNumberFormat="1" applyBorder="1">
      <alignment/>
      <protection/>
    </xf>
    <xf numFmtId="0" fontId="8" fillId="7" borderId="49" xfId="20" applyFill="1" applyBorder="1" applyAlignment="1">
      <alignment/>
    </xf>
    <xf numFmtId="0" fontId="0" fillId="0" borderId="22" xfId="23" applyNumberFormat="1" applyBorder="1">
      <alignment/>
      <protection/>
    </xf>
    <xf numFmtId="0" fontId="0" fillId="0" borderId="67" xfId="23" applyNumberFormat="1" applyBorder="1">
      <alignment/>
      <protection/>
    </xf>
    <xf numFmtId="0" fontId="0" fillId="0" borderId="18" xfId="23" applyNumberFormat="1" applyBorder="1">
      <alignment/>
      <protection/>
    </xf>
    <xf numFmtId="0" fontId="0" fillId="0" borderId="19" xfId="23" applyNumberFormat="1" applyBorder="1">
      <alignment/>
      <protection/>
    </xf>
    <xf numFmtId="0" fontId="0" fillId="0" borderId="21" xfId="23" applyNumberFormat="1" applyBorder="1">
      <alignment/>
      <protection/>
    </xf>
    <xf numFmtId="0" fontId="0" fillId="0" borderId="57" xfId="23" applyBorder="1" applyAlignment="1">
      <alignment/>
      <protection/>
    </xf>
    <xf numFmtId="0" fontId="0" fillId="0" borderId="56" xfId="23" applyBorder="1" applyAlignment="1">
      <alignment/>
      <protection/>
    </xf>
    <xf numFmtId="0" fontId="0" fillId="0" borderId="56" xfId="23" applyFont="1" applyBorder="1" applyAlignment="1">
      <alignment/>
      <protection/>
    </xf>
    <xf numFmtId="0" fontId="0" fillId="0" borderId="19" xfId="23" applyFont="1" applyBorder="1" applyAlignment="1">
      <alignment horizontal="center" wrapText="1"/>
      <protection/>
    </xf>
    <xf numFmtId="0" fontId="0" fillId="0" borderId="0" xfId="0" applyBorder="1" applyAlignment="1">
      <alignment/>
    </xf>
    <xf numFmtId="0" fontId="0" fillId="0" borderId="1" xfId="0" applyBorder="1" applyAlignment="1">
      <alignment/>
    </xf>
    <xf numFmtId="2" fontId="0" fillId="3" borderId="0" xfId="0" applyNumberFormat="1" applyFill="1" applyAlignment="1">
      <alignment/>
    </xf>
    <xf numFmtId="0" fontId="0" fillId="0" borderId="31" xfId="23" applyFill="1" applyBorder="1" applyAlignment="1">
      <alignment horizontal="center" vertical="center"/>
      <protection/>
    </xf>
    <xf numFmtId="0" fontId="0" fillId="0" borderId="46" xfId="23" applyFont="1" applyFill="1" applyBorder="1" applyAlignment="1">
      <alignment horizontal="center"/>
      <protection/>
    </xf>
    <xf numFmtId="0" fontId="0" fillId="0" borderId="66" xfId="23" applyFill="1" applyBorder="1" applyAlignment="1">
      <alignment horizontal="center" vertical="center"/>
      <protection/>
    </xf>
    <xf numFmtId="2" fontId="0" fillId="0" borderId="3" xfId="23" applyNumberFormat="1" applyFont="1" applyFill="1" applyBorder="1" applyAlignment="1">
      <alignment wrapText="1"/>
      <protection/>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0" fillId="0" borderId="29" xfId="23" applyBorder="1" applyAlignment="1">
      <alignment horizontal="center"/>
      <protection/>
    </xf>
    <xf numFmtId="0" fontId="0" fillId="0" borderId="3" xfId="23" applyBorder="1" applyAlignment="1">
      <alignment horizontal="center"/>
      <protection/>
    </xf>
    <xf numFmtId="0" fontId="0" fillId="0" borderId="4" xfId="23" applyBorder="1" applyAlignment="1">
      <alignment horizontal="center"/>
      <protection/>
    </xf>
    <xf numFmtId="0" fontId="0" fillId="10" borderId="50" xfId="24" applyFont="1" applyFill="1" applyBorder="1" applyAlignment="1">
      <alignment horizontal="center"/>
      <protection/>
    </xf>
    <xf numFmtId="0" fontId="0" fillId="10" borderId="51" xfId="24" applyFill="1" applyBorder="1" applyAlignment="1">
      <alignment horizontal="center"/>
      <protection/>
    </xf>
    <xf numFmtId="0" fontId="0" fillId="10" borderId="52" xfId="24" applyFill="1" applyBorder="1" applyAlignment="1">
      <alignment horizontal="center"/>
      <protection/>
    </xf>
    <xf numFmtId="0" fontId="0" fillId="0" borderId="34" xfId="23" applyBorder="1" applyAlignment="1">
      <alignment horizontal="center"/>
      <protection/>
    </xf>
    <xf numFmtId="0" fontId="0" fillId="0" borderId="16" xfId="23" applyBorder="1" applyAlignment="1">
      <alignment horizontal="center"/>
      <protection/>
    </xf>
    <xf numFmtId="0" fontId="0" fillId="0" borderId="67" xfId="23" applyBorder="1" applyAlignment="1">
      <alignment horizontal="center"/>
      <protection/>
    </xf>
    <xf numFmtId="0" fontId="0" fillId="0" borderId="55" xfId="23" applyBorder="1" applyAlignment="1">
      <alignment horizontal="center"/>
      <protection/>
    </xf>
    <xf numFmtId="0" fontId="0" fillId="0" borderId="22" xfId="23" applyBorder="1" applyAlignment="1">
      <alignment horizontal="center"/>
      <protection/>
    </xf>
    <xf numFmtId="0" fontId="0" fillId="0" borderId="39" xfId="23" applyFill="1" applyBorder="1" applyAlignment="1">
      <alignment horizontal="center" vertical="center"/>
      <protection/>
    </xf>
    <xf numFmtId="0" fontId="0" fillId="0" borderId="70" xfId="23" applyFill="1" applyBorder="1" applyAlignment="1">
      <alignment horizontal="center" vertical="center"/>
      <protection/>
    </xf>
    <xf numFmtId="0" fontId="0" fillId="0" borderId="16" xfId="23" applyFont="1" applyFill="1" applyBorder="1" applyAlignment="1">
      <alignment horizontal="center"/>
      <protection/>
    </xf>
    <xf numFmtId="0" fontId="0" fillId="0" borderId="46" xfId="23" applyFont="1" applyBorder="1" applyAlignment="1">
      <alignment horizontal="center"/>
      <protection/>
    </xf>
    <xf numFmtId="0" fontId="0" fillId="0" borderId="14" xfId="23" applyBorder="1" applyAlignment="1">
      <alignment horizontal="center"/>
      <protection/>
    </xf>
    <xf numFmtId="0" fontId="0" fillId="3" borderId="18" xfId="24" applyFill="1" applyBorder="1" applyAlignment="1">
      <alignment horizontal="center"/>
      <protection/>
    </xf>
    <xf numFmtId="0" fontId="0" fillId="3" borderId="19" xfId="24" applyFill="1" applyBorder="1" applyAlignment="1">
      <alignment horizontal="center"/>
      <protection/>
    </xf>
    <xf numFmtId="0" fontId="0" fillId="3" borderId="21" xfId="24" applyFill="1" applyBorder="1" applyAlignment="1">
      <alignment horizontal="center"/>
      <protection/>
    </xf>
    <xf numFmtId="0" fontId="0" fillId="0" borderId="23" xfId="24" applyBorder="1" applyAlignment="1">
      <alignment horizontal="center" wrapText="1"/>
      <protection/>
    </xf>
    <xf numFmtId="0" fontId="0" fillId="0" borderId="56" xfId="24" applyBorder="1" applyAlignment="1">
      <alignment horizontal="center" wrapText="1"/>
      <protection/>
    </xf>
    <xf numFmtId="0" fontId="0" fillId="0" borderId="58" xfId="24" applyBorder="1" applyAlignment="1">
      <alignment horizontal="center" wrapText="1"/>
      <protection/>
    </xf>
    <xf numFmtId="0" fontId="0" fillId="3" borderId="50" xfId="24" applyFont="1" applyFill="1" applyBorder="1" applyAlignment="1">
      <alignment horizontal="center"/>
      <protection/>
    </xf>
    <xf numFmtId="0" fontId="0" fillId="3" borderId="51" xfId="24" applyFont="1" applyFill="1" applyBorder="1" applyAlignment="1">
      <alignment horizontal="center"/>
      <protection/>
    </xf>
    <xf numFmtId="0" fontId="0" fillId="3" borderId="52" xfId="24" applyFont="1" applyFill="1" applyBorder="1" applyAlignment="1">
      <alignment horizontal="center"/>
      <protection/>
    </xf>
    <xf numFmtId="0" fontId="0" fillId="0" borderId="2" xfId="23" applyBorder="1" applyAlignment="1">
      <alignment horizontal="center"/>
      <protection/>
    </xf>
    <xf numFmtId="0" fontId="0" fillId="0" borderId="2" xfId="23" applyFont="1" applyFill="1" applyBorder="1" applyAlignment="1">
      <alignment horizontal="center"/>
      <protection/>
    </xf>
    <xf numFmtId="0" fontId="0" fillId="0" borderId="4" xfId="23" applyFill="1" applyBorder="1" applyAlignment="1">
      <alignment horizontal="center"/>
      <protection/>
    </xf>
    <xf numFmtId="0" fontId="0" fillId="3" borderId="57" xfId="23" applyFill="1" applyBorder="1" applyAlignment="1">
      <alignment horizontal="center"/>
      <protection/>
    </xf>
    <xf numFmtId="0" fontId="0" fillId="3" borderId="71" xfId="23" applyFill="1" applyBorder="1" applyAlignment="1">
      <alignment horizontal="center"/>
      <protection/>
    </xf>
    <xf numFmtId="0" fontId="0" fillId="3" borderId="72" xfId="23" applyFill="1" applyBorder="1" applyAlignment="1">
      <alignment horizontal="center"/>
      <protection/>
    </xf>
    <xf numFmtId="0" fontId="0" fillId="0" borderId="2" xfId="23" applyFont="1" applyBorder="1" applyAlignment="1">
      <alignment horizontal="center"/>
      <protection/>
    </xf>
    <xf numFmtId="0" fontId="0" fillId="0" borderId="7" xfId="23" applyFill="1" applyBorder="1" applyAlignment="1">
      <alignment horizontal="center"/>
      <protection/>
    </xf>
    <xf numFmtId="0" fontId="0" fillId="0" borderId="9" xfId="23" applyFill="1" applyBorder="1" applyAlignment="1">
      <alignment horizontal="center"/>
      <protection/>
    </xf>
    <xf numFmtId="0" fontId="0" fillId="0" borderId="2" xfId="23" applyFill="1" applyBorder="1" applyAlignment="1">
      <alignment horizontal="center"/>
      <protection/>
    </xf>
    <xf numFmtId="0" fontId="0" fillId="0" borderId="61" xfId="23" applyBorder="1" applyAlignment="1">
      <alignment horizontal="center"/>
      <protection/>
    </xf>
    <xf numFmtId="0" fontId="0" fillId="0" borderId="28" xfId="23" applyBorder="1" applyAlignment="1">
      <alignment horizontal="center"/>
      <protection/>
    </xf>
    <xf numFmtId="0" fontId="0" fillId="0" borderId="29" xfId="23" applyFont="1" applyBorder="1" applyAlignment="1">
      <alignment horizontal="center"/>
      <protection/>
    </xf>
    <xf numFmtId="0" fontId="0" fillId="0" borderId="62" xfId="24" applyFont="1" applyBorder="1" applyAlignment="1">
      <alignment horizontal="left" vertical="center" wrapText="1"/>
      <protection/>
    </xf>
    <xf numFmtId="0" fontId="0" fillId="0" borderId="0" xfId="24" applyFont="1" applyBorder="1" applyAlignment="1">
      <alignment horizontal="left" vertical="center" wrapText="1"/>
      <protection/>
    </xf>
    <xf numFmtId="0" fontId="0" fillId="0" borderId="37" xfId="24" applyFont="1" applyBorder="1" applyAlignment="1">
      <alignment horizontal="left" vertical="center" wrapText="1"/>
      <protection/>
    </xf>
    <xf numFmtId="0" fontId="0" fillId="0" borderId="63" xfId="24" applyFont="1" applyBorder="1" applyAlignment="1">
      <alignment horizontal="left" vertical="center" wrapText="1"/>
      <protection/>
    </xf>
    <xf numFmtId="0" fontId="0" fillId="0" borderId="1" xfId="24" applyFont="1" applyBorder="1" applyAlignment="1">
      <alignment horizontal="left" vertical="center" wrapText="1"/>
      <protection/>
    </xf>
    <xf numFmtId="0" fontId="0" fillId="0" borderId="64" xfId="24" applyFont="1" applyBorder="1" applyAlignment="1">
      <alignment horizontal="left" vertical="center" wrapText="1"/>
      <protection/>
    </xf>
    <xf numFmtId="0" fontId="0" fillId="0" borderId="39" xfId="24" applyFont="1" applyBorder="1" applyAlignment="1">
      <alignment horizontal="left"/>
      <protection/>
    </xf>
    <xf numFmtId="0" fontId="0" fillId="0" borderId="41" xfId="24" applyFont="1" applyBorder="1" applyAlignment="1">
      <alignment horizontal="left"/>
      <protection/>
    </xf>
    <xf numFmtId="0" fontId="0" fillId="0" borderId="40" xfId="24" applyFont="1" applyBorder="1" applyAlignment="1">
      <alignment horizontal="left"/>
      <protection/>
    </xf>
    <xf numFmtId="0" fontId="0" fillId="0" borderId="62" xfId="24" applyFont="1" applyBorder="1" applyAlignment="1">
      <alignment horizontal="left"/>
      <protection/>
    </xf>
    <xf numFmtId="0" fontId="0" fillId="0" borderId="0" xfId="24" applyFont="1" applyBorder="1" applyAlignment="1">
      <alignment horizontal="left"/>
      <protection/>
    </xf>
    <xf numFmtId="0" fontId="0" fillId="0" borderId="37" xfId="24" applyFont="1" applyBorder="1" applyAlignment="1">
      <alignment horizontal="left"/>
      <protection/>
    </xf>
    <xf numFmtId="0" fontId="0" fillId="0" borderId="63" xfId="24" applyFont="1" applyBorder="1" applyAlignment="1">
      <alignment horizontal="left"/>
      <protection/>
    </xf>
    <xf numFmtId="0" fontId="0" fillId="0" borderId="1" xfId="24" applyFont="1" applyBorder="1" applyAlignment="1">
      <alignment horizontal="left"/>
      <protection/>
    </xf>
    <xf numFmtId="0" fontId="0" fillId="0" borderId="64" xfId="24" applyFont="1" applyBorder="1" applyAlignment="1">
      <alignment horizontal="left"/>
      <protection/>
    </xf>
    <xf numFmtId="0" fontId="0" fillId="3" borderId="0" xfId="23" applyFont="1" applyFill="1" applyAlignment="1">
      <alignment horizontal="center"/>
      <protection/>
    </xf>
    <xf numFmtId="0" fontId="0" fillId="0" borderId="18" xfId="23" applyBorder="1" applyAlignment="1">
      <alignment horizontal="center"/>
      <protection/>
    </xf>
    <xf numFmtId="0" fontId="0" fillId="0" borderId="21" xfId="23" applyBorder="1" applyAlignment="1">
      <alignment horizontal="center"/>
      <protection/>
    </xf>
    <xf numFmtId="0" fontId="0" fillId="0" borderId="19" xfId="23" applyBorder="1" applyAlignment="1">
      <alignment horizontal="center"/>
      <protection/>
    </xf>
    <xf numFmtId="2" fontId="0" fillId="0" borderId="51" xfId="0" applyNumberFormat="1" applyBorder="1" applyAlignment="1">
      <alignment horizontal="center"/>
    </xf>
    <xf numFmtId="2" fontId="0" fillId="3" borderId="50" xfId="0" applyNumberFormat="1" applyFill="1" applyBorder="1" applyAlignment="1">
      <alignment horizontal="center"/>
    </xf>
    <xf numFmtId="2" fontId="0" fillId="3" borderId="51" xfId="0" applyNumberFormat="1" applyFill="1" applyBorder="1" applyAlignment="1">
      <alignment horizontal="center"/>
    </xf>
    <xf numFmtId="2" fontId="0" fillId="3" borderId="52" xfId="0" applyNumberFormat="1" applyFill="1" applyBorder="1" applyAlignment="1">
      <alignment horizontal="center"/>
    </xf>
    <xf numFmtId="2" fontId="0" fillId="0" borderId="67" xfId="23" applyNumberFormat="1" applyBorder="1" applyAlignment="1">
      <alignment horizontal="center"/>
      <protection/>
    </xf>
    <xf numFmtId="2" fontId="0" fillId="0" borderId="22" xfId="23" applyNumberFormat="1" applyBorder="1" applyAlignment="1">
      <alignment horizontal="center"/>
      <protection/>
    </xf>
    <xf numFmtId="2" fontId="0" fillId="0" borderId="53" xfId="23" applyNumberFormat="1" applyBorder="1" applyAlignment="1">
      <alignment horizontal="center"/>
      <protection/>
    </xf>
    <xf numFmtId="2" fontId="0" fillId="0" borderId="55" xfId="23" applyNumberFormat="1" applyBorder="1" applyAlignment="1">
      <alignment horizontal="center"/>
      <protection/>
    </xf>
    <xf numFmtId="2" fontId="0" fillId="0" borderId="1" xfId="0" applyNumberFormat="1" applyBorder="1" applyAlignment="1">
      <alignment horizontal="center"/>
    </xf>
    <xf numFmtId="2" fontId="0" fillId="0" borderId="19" xfId="23" applyNumberFormat="1" applyBorder="1" applyAlignment="1">
      <alignment horizontal="center"/>
      <protection/>
    </xf>
    <xf numFmtId="2" fontId="0" fillId="0" borderId="21" xfId="23" applyNumberFormat="1" applyBorder="1" applyAlignment="1">
      <alignment horizontal="center"/>
      <protection/>
    </xf>
    <xf numFmtId="2" fontId="0" fillId="0" borderId="0" xfId="0" applyNumberFormat="1" applyAlignment="1">
      <alignment horizontal="center"/>
    </xf>
    <xf numFmtId="2" fontId="0" fillId="0" borderId="50" xfId="0" applyNumberFormat="1" applyFill="1" applyBorder="1" applyAlignment="1">
      <alignment horizontal="center"/>
    </xf>
    <xf numFmtId="2" fontId="0" fillId="0" borderId="51" xfId="0" applyNumberFormat="1" applyFill="1" applyBorder="1" applyAlignment="1">
      <alignment horizontal="center"/>
    </xf>
    <xf numFmtId="2" fontId="0" fillId="0" borderId="52" xfId="0" applyNumberFormat="1" applyFill="1" applyBorder="1" applyAlignment="1">
      <alignment horizontal="center"/>
    </xf>
    <xf numFmtId="2" fontId="0" fillId="0" borderId="7" xfId="0" applyNumberFormat="1" applyFill="1" applyBorder="1" applyAlignment="1">
      <alignment horizontal="center"/>
    </xf>
    <xf numFmtId="2" fontId="0" fillId="0" borderId="8" xfId="0" applyNumberFormat="1" applyFill="1" applyBorder="1" applyAlignment="1">
      <alignment horizontal="center"/>
    </xf>
    <xf numFmtId="2" fontId="0" fillId="0" borderId="9" xfId="0" applyNumberFormat="1" applyFill="1" applyBorder="1" applyAlignment="1">
      <alignment horizontal="center"/>
    </xf>
    <xf numFmtId="2" fontId="0" fillId="0" borderId="23" xfId="0" applyNumberFormat="1" applyFill="1" applyBorder="1" applyAlignment="1">
      <alignment horizontal="center"/>
    </xf>
    <xf numFmtId="2" fontId="0" fillId="0" borderId="20" xfId="0" applyNumberFormat="1" applyFill="1" applyBorder="1" applyAlignment="1">
      <alignment horizontal="center"/>
    </xf>
    <xf numFmtId="2" fontId="0" fillId="0" borderId="25" xfId="0" applyNumberFormat="1" applyFill="1" applyBorder="1" applyAlignment="1">
      <alignment horizontal="center"/>
    </xf>
    <xf numFmtId="0" fontId="0" fillId="0" borderId="39" xfId="23" applyFont="1" applyFill="1" applyBorder="1" applyAlignment="1">
      <alignment horizontal="center"/>
      <protection/>
    </xf>
    <xf numFmtId="0" fontId="0" fillId="0" borderId="70" xfId="23" applyFont="1" applyFill="1" applyBorder="1" applyAlignment="1">
      <alignment horizontal="center"/>
      <protection/>
    </xf>
    <xf numFmtId="0" fontId="0" fillId="0" borderId="63" xfId="23" applyFont="1" applyFill="1" applyBorder="1" applyAlignment="1">
      <alignment horizontal="center"/>
      <protection/>
    </xf>
    <xf numFmtId="0" fontId="0" fillId="0" borderId="73" xfId="23" applyFont="1" applyFill="1" applyBorder="1" applyAlignment="1">
      <alignment horizontal="center"/>
      <protection/>
    </xf>
    <xf numFmtId="0" fontId="0" fillId="0" borderId="10" xfId="23" applyFill="1" applyBorder="1" applyAlignment="1">
      <alignment horizontal="center"/>
      <protection/>
    </xf>
    <xf numFmtId="0" fontId="0" fillId="0" borderId="5" xfId="23" applyFill="1" applyBorder="1" applyAlignment="1">
      <alignment horizontal="center"/>
      <protection/>
    </xf>
    <xf numFmtId="0" fontId="0" fillId="0" borderId="5" xfId="23" applyBorder="1" applyAlignment="1">
      <alignment horizontal="center"/>
      <protection/>
    </xf>
    <xf numFmtId="0" fontId="0" fillId="0" borderId="6" xfId="23" applyBorder="1" applyAlignment="1">
      <alignment horizontal="center"/>
      <protection/>
    </xf>
    <xf numFmtId="0" fontId="0" fillId="0" borderId="3" xfId="23" applyFill="1" applyBorder="1" applyAlignment="1">
      <alignment horizontal="center"/>
      <protection/>
    </xf>
    <xf numFmtId="0" fontId="0" fillId="0" borderId="8" xfId="23" applyBorder="1" applyAlignment="1">
      <alignment horizontal="center"/>
      <protection/>
    </xf>
    <xf numFmtId="0" fontId="0" fillId="0" borderId="9" xfId="23" applyBorder="1" applyAlignment="1">
      <alignment horizontal="center"/>
      <protection/>
    </xf>
    <xf numFmtId="0" fontId="0" fillId="0" borderId="8" xfId="23" applyFill="1" applyBorder="1" applyAlignment="1">
      <alignment horizontal="center"/>
      <protection/>
    </xf>
    <xf numFmtId="0" fontId="0" fillId="0" borderId="50" xfId="23" applyBorder="1" applyAlignment="1">
      <alignment horizontal="center"/>
      <protection/>
    </xf>
    <xf numFmtId="0" fontId="0" fillId="0" borderId="51" xfId="23" applyBorder="1" applyAlignment="1">
      <alignment horizontal="center"/>
      <protection/>
    </xf>
    <xf numFmtId="0" fontId="0" fillId="0" borderId="52" xfId="23" applyBorder="1" applyAlignment="1">
      <alignment horizontal="center"/>
      <protection/>
    </xf>
    <xf numFmtId="0" fontId="0" fillId="0" borderId="19" xfId="23" applyBorder="1" applyAlignment="1">
      <alignment horizontal="center" wrapText="1"/>
      <protection/>
    </xf>
    <xf numFmtId="0" fontId="0" fillId="0" borderId="20" xfId="23" applyBorder="1" applyAlignment="1">
      <alignment horizontal="center" wrapText="1"/>
      <protection/>
    </xf>
    <xf numFmtId="0" fontId="0" fillId="0" borderId="61" xfId="23" applyFill="1" applyBorder="1" applyAlignment="1">
      <alignment horizontal="center"/>
      <protection/>
    </xf>
    <xf numFmtId="0" fontId="0" fillId="0" borderId="27" xfId="23" applyFill="1" applyBorder="1" applyAlignment="1">
      <alignment horizontal="center"/>
      <protection/>
    </xf>
    <xf numFmtId="0" fontId="0" fillId="0" borderId="28" xfId="23" applyFill="1" applyBorder="1" applyAlignment="1">
      <alignment horizontal="center"/>
      <protection/>
    </xf>
    <xf numFmtId="0" fontId="0" fillId="0" borderId="18" xfId="23" applyBorder="1" applyAlignment="1">
      <alignment horizontal="center" wrapText="1"/>
      <protection/>
    </xf>
    <xf numFmtId="0" fontId="0" fillId="0" borderId="23" xfId="23" applyBorder="1" applyAlignment="1">
      <alignment horizontal="center" wrapText="1"/>
      <protection/>
    </xf>
    <xf numFmtId="0" fontId="0" fillId="0" borderId="41" xfId="23" applyFont="1" applyFill="1" applyBorder="1" applyAlignment="1">
      <alignment horizontal="center"/>
      <protection/>
    </xf>
    <xf numFmtId="0" fontId="0" fillId="0" borderId="40" xfId="23" applyFont="1" applyFill="1" applyBorder="1" applyAlignment="1">
      <alignment horizontal="center"/>
      <protection/>
    </xf>
    <xf numFmtId="0" fontId="0" fillId="0" borderId="0" xfId="23" applyBorder="1" applyAlignment="1">
      <alignment horizontal="center"/>
      <protection/>
    </xf>
    <xf numFmtId="0" fontId="0" fillId="0" borderId="67" xfId="23" applyBorder="1" applyAlignment="1">
      <alignment horizontal="center" wrapText="1"/>
      <protection/>
    </xf>
    <xf numFmtId="0" fontId="0" fillId="0" borderId="69" xfId="23" applyBorder="1" applyAlignment="1">
      <alignment horizontal="center" wrapText="1"/>
      <protection/>
    </xf>
    <xf numFmtId="0" fontId="0" fillId="0" borderId="50" xfId="23" applyFont="1" applyFill="1" applyBorder="1" applyAlignment="1">
      <alignment horizontal="center"/>
      <protection/>
    </xf>
    <xf numFmtId="0" fontId="0" fillId="0" borderId="51" xfId="23" applyFont="1" applyFill="1" applyBorder="1" applyAlignment="1">
      <alignment horizontal="center"/>
      <protection/>
    </xf>
    <xf numFmtId="0" fontId="0" fillId="0" borderId="52" xfId="23" applyFont="1" applyFill="1" applyBorder="1" applyAlignment="1">
      <alignment horizontal="center"/>
      <protection/>
    </xf>
    <xf numFmtId="0" fontId="0" fillId="0" borderId="53" xfId="23" applyBorder="1" applyAlignment="1">
      <alignment horizontal="center"/>
      <protection/>
    </xf>
    <xf numFmtId="0" fontId="0" fillId="0" borderId="71" xfId="23" applyBorder="1" applyAlignment="1">
      <alignment horizontal="center" wrapText="1"/>
      <protection/>
    </xf>
    <xf numFmtId="0" fontId="0" fillId="0" borderId="24" xfId="23" applyBorder="1" applyAlignment="1">
      <alignment horizontal="center" wrapText="1"/>
      <protection/>
    </xf>
    <xf numFmtId="0" fontId="0" fillId="0" borderId="72" xfId="23" applyBorder="1" applyAlignment="1">
      <alignment horizontal="center" wrapText="1"/>
      <protection/>
    </xf>
    <xf numFmtId="0" fontId="0" fillId="0" borderId="59" xfId="23" applyBorder="1" applyAlignment="1">
      <alignment horizontal="center" wrapText="1"/>
      <protection/>
    </xf>
    <xf numFmtId="0" fontId="0" fillId="0" borderId="49" xfId="23" applyBorder="1" applyAlignment="1">
      <alignment horizontal="center"/>
      <protection/>
    </xf>
    <xf numFmtId="0" fontId="0" fillId="0" borderId="57" xfId="23" applyBorder="1" applyAlignment="1">
      <alignment horizontal="center" wrapText="1"/>
      <protection/>
    </xf>
    <xf numFmtId="0" fontId="0" fillId="0" borderId="56" xfId="23" applyBorder="1" applyAlignment="1">
      <alignment horizontal="center" wrapText="1"/>
      <protection/>
    </xf>
    <xf numFmtId="0" fontId="0" fillId="0" borderId="74" xfId="23" applyBorder="1" applyAlignment="1">
      <alignment horizontal="center"/>
      <protection/>
    </xf>
    <xf numFmtId="0" fontId="0" fillId="0" borderId="35" xfId="23" applyBorder="1" applyAlignment="1">
      <alignment horizontal="center"/>
      <protection/>
    </xf>
    <xf numFmtId="0" fontId="0" fillId="0" borderId="54" xfId="23" applyBorder="1" applyAlignment="1">
      <alignment horizontal="center"/>
      <protection/>
    </xf>
    <xf numFmtId="0" fontId="0" fillId="0" borderId="17" xfId="23" applyBorder="1" applyAlignment="1">
      <alignment horizontal="center"/>
      <protection/>
    </xf>
    <xf numFmtId="0" fontId="0" fillId="0" borderId="50" xfId="23" applyFill="1" applyBorder="1" applyAlignment="1">
      <alignment horizontal="center"/>
      <protection/>
    </xf>
    <xf numFmtId="0" fontId="0" fillId="0" borderId="51" xfId="23" applyFill="1" applyBorder="1" applyAlignment="1">
      <alignment horizontal="center"/>
      <protection/>
    </xf>
    <xf numFmtId="0" fontId="0" fillId="0" borderId="52" xfId="23" applyFill="1" applyBorder="1" applyAlignment="1">
      <alignment horizontal="center"/>
      <protection/>
    </xf>
    <xf numFmtId="0" fontId="0" fillId="0" borderId="49" xfId="23" applyFill="1" applyBorder="1" applyAlignment="1">
      <alignment horizontal="center"/>
      <protection/>
    </xf>
    <xf numFmtId="0" fontId="0" fillId="0" borderId="22" xfId="23" applyFill="1" applyBorder="1" applyAlignment="1">
      <alignment horizontal="center"/>
      <protection/>
    </xf>
    <xf numFmtId="0" fontId="0" fillId="0" borderId="46" xfId="23" applyFill="1" applyBorder="1" applyAlignment="1">
      <alignment horizontal="center"/>
      <protection/>
    </xf>
    <xf numFmtId="0" fontId="0" fillId="0" borderId="29" xfId="23" applyFill="1" applyBorder="1" applyAlignment="1">
      <alignment horizontal="center"/>
      <protection/>
    </xf>
    <xf numFmtId="0" fontId="0" fillId="0" borderId="46" xfId="23" applyBorder="1" applyAlignment="1">
      <alignment horizontal="center"/>
      <protection/>
    </xf>
    <xf numFmtId="0" fontId="0" fillId="0" borderId="48" xfId="23" applyFill="1" applyBorder="1" applyAlignment="1">
      <alignment horizontal="center"/>
      <protection/>
    </xf>
    <xf numFmtId="0" fontId="0" fillId="0" borderId="30" xfId="23" applyFill="1" applyBorder="1" applyAlignment="1">
      <alignment horizontal="center"/>
      <protection/>
    </xf>
    <xf numFmtId="0" fontId="0" fillId="0" borderId="35" xfId="23" applyFont="1" applyBorder="1" applyAlignment="1">
      <alignment horizontal="center"/>
      <protection/>
    </xf>
    <xf numFmtId="0" fontId="0" fillId="0" borderId="54" xfId="23" applyFont="1" applyBorder="1" applyAlignment="1">
      <alignment horizontal="center"/>
      <protection/>
    </xf>
    <xf numFmtId="0" fontId="0" fillId="0" borderId="17" xfId="23" applyFont="1" applyBorder="1" applyAlignment="1">
      <alignment horizontal="center"/>
      <protection/>
    </xf>
    <xf numFmtId="0" fontId="0" fillId="0" borderId="5" xfId="23" applyFont="1" applyBorder="1" applyAlignment="1">
      <alignment horizontal="center"/>
      <protection/>
    </xf>
    <xf numFmtId="0" fontId="0" fillId="0" borderId="27" xfId="23" applyBorder="1" applyAlignment="1">
      <alignment horizontal="center"/>
      <protection/>
    </xf>
    <xf numFmtId="0" fontId="0" fillId="0" borderId="10" xfId="23" applyBorder="1" applyAlignment="1">
      <alignment horizontal="center"/>
      <protection/>
    </xf>
    <xf numFmtId="0" fontId="0" fillId="0" borderId="41" xfId="23" applyBorder="1" applyAlignment="1">
      <alignment horizontal="center"/>
      <protection/>
    </xf>
    <xf numFmtId="0" fontId="0" fillId="0" borderId="40" xfId="23" applyBorder="1" applyAlignment="1">
      <alignment horizontal="center"/>
      <protection/>
    </xf>
    <xf numFmtId="0" fontId="0" fillId="0" borderId="50" xfId="25" applyBorder="1" applyAlignment="1">
      <alignment horizontal="center"/>
      <protection/>
    </xf>
    <xf numFmtId="0" fontId="0" fillId="0" borderId="52" xfId="25" applyBorder="1" applyAlignment="1">
      <alignment horizontal="center"/>
      <protection/>
    </xf>
    <xf numFmtId="0" fontId="14" fillId="0" borderId="0" xfId="25" applyFont="1" applyAlignment="1">
      <alignment horizontal="center"/>
      <protection/>
    </xf>
    <xf numFmtId="0" fontId="0" fillId="0" borderId="2" xfId="25" applyFill="1" applyBorder="1" applyAlignment="1">
      <alignment horizontal="center"/>
      <protection/>
    </xf>
    <xf numFmtId="0" fontId="0" fillId="0" borderId="3" xfId="25" applyFill="1" applyBorder="1" applyAlignment="1">
      <alignment horizontal="center"/>
      <protection/>
    </xf>
    <xf numFmtId="0" fontId="0" fillId="0" borderId="3" xfId="25" applyBorder="1" applyAlignment="1">
      <alignment horizontal="center"/>
      <protection/>
    </xf>
    <xf numFmtId="0" fontId="0" fillId="0" borderId="51" xfId="25" applyBorder="1" applyAlignment="1">
      <alignment horizontal="center"/>
      <protection/>
    </xf>
    <xf numFmtId="0" fontId="0" fillId="0" borderId="5" xfId="25" applyBorder="1" applyAlignment="1">
      <alignment horizontal="center"/>
      <protection/>
    </xf>
    <xf numFmtId="0" fontId="0" fillId="0" borderId="6" xfId="25" applyBorder="1" applyAlignment="1">
      <alignment horizontal="center"/>
      <protection/>
    </xf>
    <xf numFmtId="0" fontId="0" fillId="0" borderId="18" xfId="25" applyBorder="1" applyAlignment="1">
      <alignment horizontal="center"/>
      <protection/>
    </xf>
    <xf numFmtId="0" fontId="0" fillId="0" borderId="19" xfId="25" applyBorder="1" applyAlignment="1">
      <alignment horizontal="center"/>
      <protection/>
    </xf>
    <xf numFmtId="0" fontId="0" fillId="0" borderId="21" xfId="25" applyBorder="1" applyAlignment="1">
      <alignment horizontal="center"/>
      <protection/>
    </xf>
    <xf numFmtId="0" fontId="0" fillId="0" borderId="23" xfId="25" applyFill="1" applyBorder="1" applyAlignment="1">
      <alignment horizontal="center"/>
      <protection/>
    </xf>
    <xf numFmtId="0" fontId="0" fillId="0" borderId="7" xfId="25" applyFill="1" applyBorder="1" applyAlignment="1">
      <alignment horizontal="center"/>
      <protection/>
    </xf>
    <xf numFmtId="0" fontId="0" fillId="0" borderId="4" xfId="25" applyBorder="1" applyAlignment="1">
      <alignment horizontal="center"/>
      <protection/>
    </xf>
    <xf numFmtId="0" fontId="0" fillId="0" borderId="39" xfId="25" applyBorder="1" applyAlignment="1">
      <alignment horizontal="center" wrapText="1"/>
      <protection/>
    </xf>
    <xf numFmtId="0" fontId="0" fillId="0" borderId="41" xfId="25" applyBorder="1" applyAlignment="1">
      <alignment horizontal="center" wrapText="1"/>
      <protection/>
    </xf>
    <xf numFmtId="0" fontId="0" fillId="0" borderId="40" xfId="25" applyBorder="1" applyAlignment="1">
      <alignment horizontal="center" wrapText="1"/>
      <protection/>
    </xf>
    <xf numFmtId="0" fontId="0" fillId="0" borderId="66" xfId="25" applyBorder="1" applyAlignment="1">
      <alignment horizontal="center" wrapText="1"/>
      <protection/>
    </xf>
    <xf numFmtId="0" fontId="0" fillId="0" borderId="75" xfId="25" applyBorder="1" applyAlignment="1">
      <alignment horizontal="center" wrapText="1"/>
      <protection/>
    </xf>
    <xf numFmtId="0" fontId="0" fillId="0" borderId="76" xfId="25" applyBorder="1" applyAlignment="1">
      <alignment horizontal="center" wrapText="1"/>
      <protection/>
    </xf>
    <xf numFmtId="0" fontId="0" fillId="0" borderId="77" xfId="25" applyBorder="1" applyAlignment="1">
      <alignment horizontal="center"/>
      <protection/>
    </xf>
    <xf numFmtId="0" fontId="0" fillId="0" borderId="41" xfId="25" applyBorder="1" applyAlignment="1">
      <alignment horizontal="center"/>
      <protection/>
    </xf>
    <xf numFmtId="0" fontId="0" fillId="0" borderId="18" xfId="25" applyFill="1" applyBorder="1" applyAlignment="1">
      <alignment horizontal="center"/>
      <protection/>
    </xf>
    <xf numFmtId="0" fontId="0" fillId="0" borderId="19" xfId="25" applyFill="1" applyBorder="1" applyAlignment="1">
      <alignment horizontal="center"/>
      <protection/>
    </xf>
    <xf numFmtId="0" fontId="0" fillId="0" borderId="21" xfId="25" applyFill="1" applyBorder="1" applyAlignment="1">
      <alignment horizontal="center"/>
      <protection/>
    </xf>
  </cellXfs>
  <cellStyles count="13">
    <cellStyle name="Normal" xfId="0"/>
    <cellStyle name="Comma" xfId="15"/>
    <cellStyle name="Comma [0]" xfId="16"/>
    <cellStyle name="Currency" xfId="17"/>
    <cellStyle name="Currency [0]" xfId="18"/>
    <cellStyle name="Followed Hyperlink" xfId="19"/>
    <cellStyle name="Hyperlink" xfId="20"/>
    <cellStyle name="Hyperlink_!!!11-04-0893-draft03-000n-tgnsync-proposal-mac1-simulation-results" xfId="21"/>
    <cellStyle name="Hyperlink_11-04-0893-draft03-000n-tgnsync-proposal-mac1-simulation-results" xfId="22"/>
    <cellStyle name="Normal_!!!11-04-0893-draft03-000n-tgnsync-proposal-mac1-simulation-results" xfId="23"/>
    <cellStyle name="Normal_11-04-0893-draft03-000n-tgnsync-proposal-mac1-simulation-results" xfId="24"/>
    <cellStyle name="Normal_11-04-0893-draft04-000n-tgnsync-proposal-mac1-simulation-results"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CC 27, Goodput vs. Range, Channels B and D, GI=0.8 us.</a:t>
            </a:r>
          </a:p>
        </c:rich>
      </c:tx>
      <c:layout/>
      <c:spPr>
        <a:noFill/>
        <a:ln>
          <a:noFill/>
        </a:ln>
      </c:spPr>
    </c:title>
    <c:plotArea>
      <c:layout/>
      <c:scatterChart>
        <c:scatterStyle val="line"/>
        <c:varyColors val="0"/>
        <c:ser>
          <c:idx val="0"/>
          <c:order val="0"/>
          <c:tx>
            <c:v>B/GI=0.8</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'ss#16 CC27 2X2X40'!$O$2:$O$50</c:f>
              <c:numCach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xVal>
          <c:yVal>
            <c:numRef>
              <c:f>'ss#16 CC27 2X2X40'!$P$2:$P$50</c:f>
              <c:numCach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yVal>
          <c:smooth val="0"/>
        </c:ser>
        <c:ser>
          <c:idx val="1"/>
          <c:order val="1"/>
          <c:tx>
            <c:v>D/GI=0.8</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'ss#16 CC27 2X2X40'!$O$2:$O$51</c:f>
              <c:numCach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xVal>
          <c:yVal>
            <c:numRef>
              <c:f>'ss#16 CC27 2X2X40'!$Q$2:$Q$50</c:f>
              <c:numCach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yVal>
          <c:smooth val="0"/>
        </c:ser>
        <c:axId val="50731302"/>
        <c:axId val="53928535"/>
      </c:scatterChart>
      <c:valAx>
        <c:axId val="50731302"/>
        <c:scaling>
          <c:orientation val="minMax"/>
          <c:max val="100"/>
          <c:min val="0"/>
        </c:scaling>
        <c:axPos val="b"/>
        <c:title>
          <c:tx>
            <c:rich>
              <a:bodyPr vert="horz" rot="0" anchor="ctr"/>
              <a:lstStyle/>
              <a:p>
                <a:pPr algn="ctr">
                  <a:defRPr/>
                </a:pPr>
                <a:r>
                  <a:rPr lang="en-US" cap="none" sz="1000" b="1" i="0" u="none" baseline="0">
                    <a:latin typeface="Arial"/>
                    <a:ea typeface="Arial"/>
                    <a:cs typeface="Arial"/>
                  </a:rPr>
                  <a:t>Range (m)</a:t>
                </a:r>
              </a:p>
            </c:rich>
          </c:tx>
          <c:layout/>
          <c:overlay val="0"/>
          <c:spPr>
            <a:noFill/>
            <a:ln>
              <a:noFill/>
            </a:ln>
          </c:spPr>
        </c:title>
        <c:majorGridlines/>
        <c:delete val="0"/>
        <c:numFmt formatCode="General" sourceLinked="1"/>
        <c:majorTickMark val="out"/>
        <c:minorTickMark val="none"/>
        <c:tickLblPos val="nextTo"/>
        <c:crossAx val="53928535"/>
        <c:crosses val="autoZero"/>
        <c:crossBetween val="midCat"/>
        <c:dispUnits/>
      </c:valAx>
      <c:valAx>
        <c:axId val="53928535"/>
        <c:scaling>
          <c:orientation val="minMax"/>
        </c:scaling>
        <c:axPos val="l"/>
        <c:title>
          <c:tx>
            <c:rich>
              <a:bodyPr vert="horz" rot="-5400000" anchor="ctr"/>
              <a:lstStyle/>
              <a:p>
                <a:pPr algn="ctr">
                  <a:defRPr/>
                </a:pPr>
                <a:r>
                  <a:rPr lang="en-US" cap="none" sz="1000" b="1" i="0" u="none" baseline="0">
                    <a:latin typeface="Arial"/>
                    <a:ea typeface="Arial"/>
                    <a:cs typeface="Arial"/>
                  </a:rPr>
                  <a:t>Goodput (Mbps)</a:t>
                </a:r>
              </a:p>
            </c:rich>
          </c:tx>
          <c:layout/>
          <c:overlay val="0"/>
          <c:spPr>
            <a:noFill/>
            <a:ln>
              <a:noFill/>
            </a:ln>
          </c:spPr>
        </c:title>
        <c:majorGridlines/>
        <c:delete val="0"/>
        <c:numFmt formatCode="General" sourceLinked="1"/>
        <c:majorTickMark val="out"/>
        <c:minorTickMark val="none"/>
        <c:tickLblPos val="nextTo"/>
        <c:crossAx val="50731302"/>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CC 27, Goodput vs. Range, Channel B, GI=0.8 and GI=0.4</a:t>
            </a:r>
          </a:p>
        </c:rich>
      </c:tx>
      <c:layout/>
      <c:spPr>
        <a:noFill/>
        <a:ln>
          <a:noFill/>
        </a:ln>
      </c:spPr>
    </c:title>
    <c:plotArea>
      <c:layout/>
      <c:scatterChart>
        <c:scatterStyle val="line"/>
        <c:varyColors val="0"/>
        <c:ser>
          <c:idx val="0"/>
          <c:order val="0"/>
          <c:tx>
            <c:v>B/GI=0.8</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'ss#16 CC27 2X2X40'!$O$2:$O$50</c:f>
              <c:numCach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xVal>
          <c:yVal>
            <c:numRef>
              <c:f>'ss#16 CC27 2X2X40'!$P$2:$P$50</c:f>
              <c:numCach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yVal>
          <c:smooth val="0"/>
        </c:ser>
        <c:ser>
          <c:idx val="2"/>
          <c:order val="1"/>
          <c:tx>
            <c:v>B/GI=0.4</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'ss#16 CC27 2X2X40'!$O$2:$O$50</c:f>
              <c:numCach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xVal>
          <c:yVal>
            <c:numRef>
              <c:f>'ss#16 CC27 2X2X40'!$R$2:$R$50</c:f>
              <c:numCach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yVal>
          <c:smooth val="0"/>
        </c:ser>
        <c:axId val="15594768"/>
        <c:axId val="6135185"/>
      </c:scatterChart>
      <c:valAx>
        <c:axId val="15594768"/>
        <c:scaling>
          <c:orientation val="minMax"/>
          <c:max val="100"/>
        </c:scaling>
        <c:axPos val="b"/>
        <c:title>
          <c:tx>
            <c:rich>
              <a:bodyPr vert="horz" rot="0" anchor="ctr"/>
              <a:lstStyle/>
              <a:p>
                <a:pPr algn="ctr">
                  <a:defRPr/>
                </a:pPr>
                <a:r>
                  <a:rPr lang="en-US" cap="none" sz="900" b="1" i="0" u="none" baseline="0">
                    <a:latin typeface="Arial"/>
                    <a:ea typeface="Arial"/>
                    <a:cs typeface="Arial"/>
                  </a:rPr>
                  <a:t>Range (m)</a:t>
                </a:r>
              </a:p>
            </c:rich>
          </c:tx>
          <c:layout/>
          <c:overlay val="0"/>
          <c:spPr>
            <a:noFill/>
            <a:ln>
              <a:noFill/>
            </a:ln>
          </c:spPr>
        </c:title>
        <c:majorGridlines/>
        <c:delete val="0"/>
        <c:numFmt formatCode="General" sourceLinked="1"/>
        <c:majorTickMark val="out"/>
        <c:minorTickMark val="none"/>
        <c:tickLblPos val="nextTo"/>
        <c:crossAx val="6135185"/>
        <c:crosses val="autoZero"/>
        <c:crossBetween val="midCat"/>
        <c:dispUnits/>
      </c:valAx>
      <c:valAx>
        <c:axId val="6135185"/>
        <c:scaling>
          <c:orientation val="minMax"/>
          <c:max val="250"/>
          <c:min val="0"/>
        </c:scaling>
        <c:axPos val="l"/>
        <c:title>
          <c:tx>
            <c:rich>
              <a:bodyPr vert="horz" rot="-5400000" anchor="ctr"/>
              <a:lstStyle/>
              <a:p>
                <a:pPr algn="ctr">
                  <a:defRPr/>
                </a:pPr>
                <a:r>
                  <a:rPr lang="en-US" cap="none" sz="900" b="1" i="0" u="none" baseline="0">
                    <a:latin typeface="Arial"/>
                    <a:ea typeface="Arial"/>
                    <a:cs typeface="Arial"/>
                  </a:rPr>
                  <a:t>Goodput (Mbps)</a:t>
                </a:r>
              </a:p>
            </c:rich>
          </c:tx>
          <c:layout/>
          <c:overlay val="0"/>
          <c:spPr>
            <a:noFill/>
            <a:ln>
              <a:noFill/>
            </a:ln>
          </c:spPr>
        </c:title>
        <c:majorGridlines/>
        <c:delete val="0"/>
        <c:numFmt formatCode="General" sourceLinked="1"/>
        <c:majorTickMark val="out"/>
        <c:minorTickMark val="none"/>
        <c:tickLblPos val="nextTo"/>
        <c:crossAx val="15594768"/>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CC28,  Goodput vs. Range, Channels B and D, GI=0.8</a:t>
            </a:r>
          </a:p>
        </c:rich>
      </c:tx>
      <c:layout/>
      <c:spPr>
        <a:noFill/>
        <a:ln>
          <a:noFill/>
        </a:ln>
      </c:spPr>
    </c:title>
    <c:plotArea>
      <c:layout/>
      <c:scatterChart>
        <c:scatterStyle val="line"/>
        <c:varyColors val="0"/>
        <c:ser>
          <c:idx val="0"/>
          <c:order val="0"/>
          <c:tx>
            <c:v>B/GI=0.8</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'ss#16 CC28 2X2X20'!$Q$2:$Q$50</c:f>
              <c:numCach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xVal>
          <c:yVal>
            <c:numRef>
              <c:f>'ss#16 CC28 2X2X20'!$R$2:$R$50</c:f>
              <c:numCach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yVal>
          <c:smooth val="0"/>
        </c:ser>
        <c:ser>
          <c:idx val="1"/>
          <c:order val="1"/>
          <c:tx>
            <c:v>D/GI=0.8</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'ss#16 CC28 2X2X20'!$Q$2:$Q$50</c:f>
              <c:numCach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xVal>
          <c:yVal>
            <c:numRef>
              <c:f>'ss#16 CC28 2X2X20'!$S$2:$S$50</c:f>
              <c:numCach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yVal>
          <c:smooth val="0"/>
        </c:ser>
        <c:axId val="55216666"/>
        <c:axId val="27187947"/>
      </c:scatterChart>
      <c:valAx>
        <c:axId val="55216666"/>
        <c:scaling>
          <c:orientation val="minMax"/>
          <c:max val="100"/>
        </c:scaling>
        <c:axPos val="b"/>
        <c:title>
          <c:tx>
            <c:rich>
              <a:bodyPr vert="horz" rot="0" anchor="ctr"/>
              <a:lstStyle/>
              <a:p>
                <a:pPr algn="ctr">
                  <a:defRPr/>
                </a:pPr>
                <a:r>
                  <a:rPr lang="en-US" cap="none" sz="1000" b="1" i="0" u="none" baseline="0">
                    <a:latin typeface="Arial"/>
                    <a:ea typeface="Arial"/>
                    <a:cs typeface="Arial"/>
                  </a:rPr>
                  <a:t>Range (m)</a:t>
                </a:r>
              </a:p>
            </c:rich>
          </c:tx>
          <c:layout/>
          <c:overlay val="0"/>
          <c:spPr>
            <a:noFill/>
            <a:ln>
              <a:noFill/>
            </a:ln>
          </c:spPr>
        </c:title>
        <c:majorGridlines/>
        <c:delete val="0"/>
        <c:numFmt formatCode="General" sourceLinked="1"/>
        <c:majorTickMark val="out"/>
        <c:minorTickMark val="none"/>
        <c:tickLblPos val="nextTo"/>
        <c:crossAx val="27187947"/>
        <c:crosses val="autoZero"/>
        <c:crossBetween val="midCat"/>
        <c:dispUnits/>
      </c:valAx>
      <c:valAx>
        <c:axId val="27187947"/>
        <c:scaling>
          <c:orientation val="minMax"/>
          <c:max val="250"/>
          <c:min val="0"/>
        </c:scaling>
        <c:axPos val="l"/>
        <c:title>
          <c:tx>
            <c:rich>
              <a:bodyPr vert="horz" rot="-5400000" anchor="ctr"/>
              <a:lstStyle/>
              <a:p>
                <a:pPr algn="ctr">
                  <a:defRPr/>
                </a:pPr>
                <a:r>
                  <a:rPr lang="en-US" cap="none" sz="1000" b="1" i="0" u="none" baseline="0">
                    <a:latin typeface="Arial"/>
                    <a:ea typeface="Arial"/>
                    <a:cs typeface="Arial"/>
                  </a:rPr>
                  <a:t>Goodput (Mbps)</a:t>
                </a:r>
              </a:p>
            </c:rich>
          </c:tx>
          <c:layout/>
          <c:overlay val="0"/>
          <c:spPr>
            <a:noFill/>
            <a:ln>
              <a:noFill/>
            </a:ln>
          </c:spPr>
        </c:title>
        <c:majorGridlines/>
        <c:delete val="0"/>
        <c:numFmt formatCode="General" sourceLinked="1"/>
        <c:majorTickMark val="out"/>
        <c:minorTickMark val="none"/>
        <c:tickLblPos val="nextTo"/>
        <c:crossAx val="55216666"/>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CC28, Goodput vs. Range, Channel B, GI=0.8 and GI = 0.4</a:t>
            </a:r>
          </a:p>
        </c:rich>
      </c:tx>
      <c:layout/>
      <c:spPr>
        <a:noFill/>
        <a:ln>
          <a:noFill/>
        </a:ln>
      </c:spPr>
    </c:title>
    <c:plotArea>
      <c:layout/>
      <c:scatterChart>
        <c:scatterStyle val="line"/>
        <c:varyColors val="0"/>
        <c:ser>
          <c:idx val="0"/>
          <c:order val="0"/>
          <c:tx>
            <c:v>B/GI=0.8</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'ss#16 CC28 2X2X20'!$Q$2:$Q$50</c:f>
              <c:numCach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xVal>
          <c:yVal>
            <c:numRef>
              <c:f>'ss#16 CC28 2X2X20'!$R$2:$R$50</c:f>
              <c:numCach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yVal>
          <c:smooth val="0"/>
        </c:ser>
        <c:ser>
          <c:idx val="1"/>
          <c:order val="1"/>
          <c:tx>
            <c:v>B/GI=0.4</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'ss#16 CC28 2X2X20'!$Q$2:$Q$50</c:f>
              <c:numCach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xVal>
          <c:yVal>
            <c:numRef>
              <c:f>'ss#16 CC28 2X2X20'!$T$2:$T$50</c:f>
              <c:numCach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numCache>
            </c:numRef>
          </c:yVal>
          <c:smooth val="0"/>
        </c:ser>
        <c:axId val="43364932"/>
        <c:axId val="54740069"/>
      </c:scatterChart>
      <c:valAx>
        <c:axId val="43364932"/>
        <c:scaling>
          <c:orientation val="minMax"/>
          <c:max val="100"/>
        </c:scaling>
        <c:axPos val="b"/>
        <c:title>
          <c:tx>
            <c:rich>
              <a:bodyPr vert="horz" rot="0" anchor="ctr"/>
              <a:lstStyle/>
              <a:p>
                <a:pPr algn="ctr">
                  <a:defRPr/>
                </a:pPr>
                <a:r>
                  <a:rPr lang="en-US" cap="none" sz="1000" b="1" i="0" u="none" baseline="0">
                    <a:latin typeface="Arial"/>
                    <a:ea typeface="Arial"/>
                    <a:cs typeface="Arial"/>
                  </a:rPr>
                  <a:t>Range (m)</a:t>
                </a:r>
              </a:p>
            </c:rich>
          </c:tx>
          <c:layout/>
          <c:overlay val="0"/>
          <c:spPr>
            <a:noFill/>
            <a:ln>
              <a:noFill/>
            </a:ln>
          </c:spPr>
        </c:title>
        <c:majorGridlines/>
        <c:delete val="0"/>
        <c:numFmt formatCode="General" sourceLinked="1"/>
        <c:majorTickMark val="out"/>
        <c:minorTickMark val="none"/>
        <c:tickLblPos val="nextTo"/>
        <c:crossAx val="54740069"/>
        <c:crosses val="autoZero"/>
        <c:crossBetween val="midCat"/>
        <c:dispUnits/>
      </c:valAx>
      <c:valAx>
        <c:axId val="54740069"/>
        <c:scaling>
          <c:orientation val="minMax"/>
          <c:max val="250"/>
          <c:min val="0"/>
        </c:scaling>
        <c:axPos val="l"/>
        <c:title>
          <c:tx>
            <c:rich>
              <a:bodyPr vert="horz" rot="-5400000" anchor="ctr"/>
              <a:lstStyle/>
              <a:p>
                <a:pPr algn="ctr">
                  <a:defRPr/>
                </a:pPr>
                <a:r>
                  <a:rPr lang="en-US" cap="none" sz="1000" b="1" i="0" u="none" baseline="0">
                    <a:latin typeface="Arial"/>
                    <a:ea typeface="Arial"/>
                    <a:cs typeface="Arial"/>
                  </a:rPr>
                  <a:t>Goodput (Mbps)</a:t>
                </a:r>
              </a:p>
            </c:rich>
          </c:tx>
          <c:layout/>
          <c:overlay val="0"/>
          <c:spPr>
            <a:noFill/>
            <a:ln>
              <a:noFill/>
            </a:ln>
          </c:spPr>
        </c:title>
        <c:majorGridlines/>
        <c:delete val="0"/>
        <c:numFmt formatCode="General" sourceLinked="1"/>
        <c:majorTickMark val="out"/>
        <c:minorTickMark val="none"/>
        <c:tickLblPos val="nextTo"/>
        <c:crossAx val="43364932"/>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CC 27 vs. CC 28, Channels B and D</a:t>
            </a:r>
          </a:p>
        </c:rich>
      </c:tx>
      <c:layout/>
      <c:spPr>
        <a:noFill/>
        <a:ln>
          <a:noFill/>
        </a:ln>
      </c:spPr>
    </c:title>
    <c:plotArea>
      <c:layout/>
      <c:scatterChart>
        <c:scatterStyle val="line"/>
        <c:varyColors val="0"/>
        <c:ser>
          <c:idx val="0"/>
          <c:order val="0"/>
          <c:tx>
            <c:v>2X2X40/B/GI=0.8</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'[1]ss#16 CC27 2X2X40'!$O$2:$O$50</c:f>
              <c:numCache>
                <c:ptCount val="49"/>
                <c:pt idx="0">
                  <c:v>3</c:v>
                </c:pt>
                <c:pt idx="1">
                  <c:v>5</c:v>
                </c:pt>
                <c:pt idx="2">
                  <c:v>7</c:v>
                </c:pt>
                <c:pt idx="3">
                  <c:v>9</c:v>
                </c:pt>
                <c:pt idx="4">
                  <c:v>11</c:v>
                </c:pt>
                <c:pt idx="5">
                  <c:v>13</c:v>
                </c:pt>
                <c:pt idx="6">
                  <c:v>15</c:v>
                </c:pt>
                <c:pt idx="7">
                  <c:v>17</c:v>
                </c:pt>
                <c:pt idx="8">
                  <c:v>19</c:v>
                </c:pt>
                <c:pt idx="9">
                  <c:v>21</c:v>
                </c:pt>
                <c:pt idx="10">
                  <c:v>23</c:v>
                </c:pt>
                <c:pt idx="11">
                  <c:v>25</c:v>
                </c:pt>
                <c:pt idx="12">
                  <c:v>27</c:v>
                </c:pt>
                <c:pt idx="13">
                  <c:v>29</c:v>
                </c:pt>
                <c:pt idx="14">
                  <c:v>31</c:v>
                </c:pt>
                <c:pt idx="15">
                  <c:v>33</c:v>
                </c:pt>
                <c:pt idx="16">
                  <c:v>35</c:v>
                </c:pt>
                <c:pt idx="17">
                  <c:v>37</c:v>
                </c:pt>
                <c:pt idx="18">
                  <c:v>39</c:v>
                </c:pt>
                <c:pt idx="19">
                  <c:v>41</c:v>
                </c:pt>
                <c:pt idx="20">
                  <c:v>43</c:v>
                </c:pt>
                <c:pt idx="21">
                  <c:v>45</c:v>
                </c:pt>
                <c:pt idx="22">
                  <c:v>47</c:v>
                </c:pt>
                <c:pt idx="23">
                  <c:v>49</c:v>
                </c:pt>
                <c:pt idx="24">
                  <c:v>51</c:v>
                </c:pt>
                <c:pt idx="25">
                  <c:v>53</c:v>
                </c:pt>
                <c:pt idx="26">
                  <c:v>55</c:v>
                </c:pt>
                <c:pt idx="27">
                  <c:v>57</c:v>
                </c:pt>
                <c:pt idx="28">
                  <c:v>59</c:v>
                </c:pt>
                <c:pt idx="29">
                  <c:v>61</c:v>
                </c:pt>
                <c:pt idx="30">
                  <c:v>63</c:v>
                </c:pt>
                <c:pt idx="31">
                  <c:v>65</c:v>
                </c:pt>
                <c:pt idx="32">
                  <c:v>67</c:v>
                </c:pt>
                <c:pt idx="33">
                  <c:v>69</c:v>
                </c:pt>
                <c:pt idx="34">
                  <c:v>71</c:v>
                </c:pt>
                <c:pt idx="35">
                  <c:v>73</c:v>
                </c:pt>
                <c:pt idx="36">
                  <c:v>75</c:v>
                </c:pt>
                <c:pt idx="37">
                  <c:v>77</c:v>
                </c:pt>
                <c:pt idx="38">
                  <c:v>79</c:v>
                </c:pt>
                <c:pt idx="39">
                  <c:v>81</c:v>
                </c:pt>
                <c:pt idx="40">
                  <c:v>83</c:v>
                </c:pt>
                <c:pt idx="41">
                  <c:v>85</c:v>
                </c:pt>
                <c:pt idx="42">
                  <c:v>87</c:v>
                </c:pt>
                <c:pt idx="43">
                  <c:v>89</c:v>
                </c:pt>
                <c:pt idx="44">
                  <c:v>91</c:v>
                </c:pt>
                <c:pt idx="45">
                  <c:v>93</c:v>
                </c:pt>
                <c:pt idx="46">
                  <c:v>95</c:v>
                </c:pt>
                <c:pt idx="47">
                  <c:v>97</c:v>
                </c:pt>
                <c:pt idx="48">
                  <c:v>99</c:v>
                </c:pt>
              </c:numCache>
            </c:numRef>
          </c:xVal>
          <c:yVal>
            <c:numRef>
              <c:f>'[1]ss#16 CC27 2X2X40'!$P$2:$P$50</c:f>
              <c:numCache>
                <c:ptCount val="49"/>
                <c:pt idx="0">
                  <c:v>225.589764</c:v>
                </c:pt>
                <c:pt idx="1">
                  <c:v>225.685474</c:v>
                </c:pt>
                <c:pt idx="2">
                  <c:v>221.843252</c:v>
                </c:pt>
                <c:pt idx="3">
                  <c:v>211.456533</c:v>
                </c:pt>
                <c:pt idx="4">
                  <c:v>196.024827</c:v>
                </c:pt>
                <c:pt idx="5">
                  <c:v>168.763607</c:v>
                </c:pt>
                <c:pt idx="6">
                  <c:v>153.618951</c:v>
                </c:pt>
                <c:pt idx="7">
                  <c:v>130.588913</c:v>
                </c:pt>
                <c:pt idx="8">
                  <c:v>124.25678</c:v>
                </c:pt>
                <c:pt idx="9">
                  <c:v>114.492533</c:v>
                </c:pt>
                <c:pt idx="10">
                  <c:v>109.798949</c:v>
                </c:pt>
                <c:pt idx="11">
                  <c:v>101.73429</c:v>
                </c:pt>
                <c:pt idx="12">
                  <c:v>96.997548</c:v>
                </c:pt>
                <c:pt idx="13">
                  <c:v>88.724839</c:v>
                </c:pt>
                <c:pt idx="14">
                  <c:v>86.33003</c:v>
                </c:pt>
                <c:pt idx="15">
                  <c:v>75.451227</c:v>
                </c:pt>
                <c:pt idx="16">
                  <c:v>71.122222</c:v>
                </c:pt>
                <c:pt idx="17">
                  <c:v>63.799036</c:v>
                </c:pt>
                <c:pt idx="18">
                  <c:v>63.142399</c:v>
                </c:pt>
                <c:pt idx="19">
                  <c:v>55.306197</c:v>
                </c:pt>
                <c:pt idx="20">
                  <c:v>51.614027</c:v>
                </c:pt>
                <c:pt idx="21">
                  <c:v>46.771596</c:v>
                </c:pt>
                <c:pt idx="22">
                  <c:v>45.730775</c:v>
                </c:pt>
                <c:pt idx="23">
                  <c:v>44.015415</c:v>
                </c:pt>
                <c:pt idx="24">
                  <c:v>38.625252</c:v>
                </c:pt>
                <c:pt idx="25">
                  <c:v>36.773175</c:v>
                </c:pt>
                <c:pt idx="26">
                  <c:v>34.704442</c:v>
                </c:pt>
                <c:pt idx="27">
                  <c:v>32.106494</c:v>
                </c:pt>
                <c:pt idx="28">
                  <c:v>30.520531</c:v>
                </c:pt>
                <c:pt idx="29">
                  <c:v>27.943066</c:v>
                </c:pt>
                <c:pt idx="30">
                  <c:v>24.003249</c:v>
                </c:pt>
                <c:pt idx="31">
                  <c:v>23.423703</c:v>
                </c:pt>
                <c:pt idx="32">
                  <c:v>21.56557</c:v>
                </c:pt>
                <c:pt idx="33">
                  <c:v>20.033089</c:v>
                </c:pt>
                <c:pt idx="34">
                  <c:v>17.739516</c:v>
                </c:pt>
                <c:pt idx="35">
                  <c:v>15.576779</c:v>
                </c:pt>
                <c:pt idx="36">
                  <c:v>15.03857</c:v>
                </c:pt>
                <c:pt idx="37">
                  <c:v>13.224912</c:v>
                </c:pt>
                <c:pt idx="38">
                  <c:v>12.406748</c:v>
                </c:pt>
                <c:pt idx="39">
                  <c:v>11.035983</c:v>
                </c:pt>
                <c:pt idx="40">
                  <c:v>9.391605</c:v>
                </c:pt>
                <c:pt idx="41">
                  <c:v>8.686889</c:v>
                </c:pt>
                <c:pt idx="42">
                  <c:v>7.278397</c:v>
                </c:pt>
                <c:pt idx="43">
                  <c:v>6.424693</c:v>
                </c:pt>
                <c:pt idx="44">
                  <c:v>5.884883</c:v>
                </c:pt>
                <c:pt idx="45">
                  <c:v>5.139805</c:v>
                </c:pt>
                <c:pt idx="46">
                  <c:v>4.578119</c:v>
                </c:pt>
                <c:pt idx="47">
                  <c:v>3.931444</c:v>
                </c:pt>
                <c:pt idx="48">
                  <c:v>3.787961</c:v>
                </c:pt>
              </c:numCache>
            </c:numRef>
          </c:yVal>
          <c:smooth val="0"/>
        </c:ser>
        <c:ser>
          <c:idx val="1"/>
          <c:order val="1"/>
          <c:tx>
            <c:v>2X2X20/B/GI=0.8</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'[1]ss#16 CC27 2X2X40'!$O$2:$O$50</c:f>
              <c:numCache>
                <c:ptCount val="49"/>
                <c:pt idx="0">
                  <c:v>3</c:v>
                </c:pt>
                <c:pt idx="1">
                  <c:v>5</c:v>
                </c:pt>
                <c:pt idx="2">
                  <c:v>7</c:v>
                </c:pt>
                <c:pt idx="3">
                  <c:v>9</c:v>
                </c:pt>
                <c:pt idx="4">
                  <c:v>11</c:v>
                </c:pt>
                <c:pt idx="5">
                  <c:v>13</c:v>
                </c:pt>
                <c:pt idx="6">
                  <c:v>15</c:v>
                </c:pt>
                <c:pt idx="7">
                  <c:v>17</c:v>
                </c:pt>
                <c:pt idx="8">
                  <c:v>19</c:v>
                </c:pt>
                <c:pt idx="9">
                  <c:v>21</c:v>
                </c:pt>
                <c:pt idx="10">
                  <c:v>23</c:v>
                </c:pt>
                <c:pt idx="11">
                  <c:v>25</c:v>
                </c:pt>
                <c:pt idx="12">
                  <c:v>27</c:v>
                </c:pt>
                <c:pt idx="13">
                  <c:v>29</c:v>
                </c:pt>
                <c:pt idx="14">
                  <c:v>31</c:v>
                </c:pt>
                <c:pt idx="15">
                  <c:v>33</c:v>
                </c:pt>
                <c:pt idx="16">
                  <c:v>35</c:v>
                </c:pt>
                <c:pt idx="17">
                  <c:v>37</c:v>
                </c:pt>
                <c:pt idx="18">
                  <c:v>39</c:v>
                </c:pt>
                <c:pt idx="19">
                  <c:v>41</c:v>
                </c:pt>
                <c:pt idx="20">
                  <c:v>43</c:v>
                </c:pt>
                <c:pt idx="21">
                  <c:v>45</c:v>
                </c:pt>
                <c:pt idx="22">
                  <c:v>47</c:v>
                </c:pt>
                <c:pt idx="23">
                  <c:v>49</c:v>
                </c:pt>
                <c:pt idx="24">
                  <c:v>51</c:v>
                </c:pt>
                <c:pt idx="25">
                  <c:v>53</c:v>
                </c:pt>
                <c:pt idx="26">
                  <c:v>55</c:v>
                </c:pt>
                <c:pt idx="27">
                  <c:v>57</c:v>
                </c:pt>
                <c:pt idx="28">
                  <c:v>59</c:v>
                </c:pt>
                <c:pt idx="29">
                  <c:v>61</c:v>
                </c:pt>
                <c:pt idx="30">
                  <c:v>63</c:v>
                </c:pt>
                <c:pt idx="31">
                  <c:v>65</c:v>
                </c:pt>
                <c:pt idx="32">
                  <c:v>67</c:v>
                </c:pt>
                <c:pt idx="33">
                  <c:v>69</c:v>
                </c:pt>
                <c:pt idx="34">
                  <c:v>71</c:v>
                </c:pt>
                <c:pt idx="35">
                  <c:v>73</c:v>
                </c:pt>
                <c:pt idx="36">
                  <c:v>75</c:v>
                </c:pt>
                <c:pt idx="37">
                  <c:v>77</c:v>
                </c:pt>
                <c:pt idx="38">
                  <c:v>79</c:v>
                </c:pt>
                <c:pt idx="39">
                  <c:v>81</c:v>
                </c:pt>
                <c:pt idx="40">
                  <c:v>83</c:v>
                </c:pt>
                <c:pt idx="41">
                  <c:v>85</c:v>
                </c:pt>
                <c:pt idx="42">
                  <c:v>87</c:v>
                </c:pt>
                <c:pt idx="43">
                  <c:v>89</c:v>
                </c:pt>
                <c:pt idx="44">
                  <c:v>91</c:v>
                </c:pt>
                <c:pt idx="45">
                  <c:v>93</c:v>
                </c:pt>
                <c:pt idx="46">
                  <c:v>95</c:v>
                </c:pt>
                <c:pt idx="47">
                  <c:v>97</c:v>
                </c:pt>
                <c:pt idx="48">
                  <c:v>99</c:v>
                </c:pt>
              </c:numCache>
            </c:numRef>
          </c:xVal>
          <c:yVal>
            <c:numRef>
              <c:f>'[1]ss#16 CC28 2X2X20'!$R$2:$R$50</c:f>
              <c:numCache>
                <c:ptCount val="49"/>
                <c:pt idx="0">
                  <c:v>113.868648</c:v>
                </c:pt>
                <c:pt idx="1">
                  <c:v>113.887022</c:v>
                </c:pt>
                <c:pt idx="2">
                  <c:v>112.596496</c:v>
                </c:pt>
                <c:pt idx="3">
                  <c:v>110.938135</c:v>
                </c:pt>
                <c:pt idx="4">
                  <c:v>106.19213</c:v>
                </c:pt>
                <c:pt idx="5">
                  <c:v>97.833992</c:v>
                </c:pt>
                <c:pt idx="6">
                  <c:v>91.797753</c:v>
                </c:pt>
                <c:pt idx="7">
                  <c:v>85.388806</c:v>
                </c:pt>
                <c:pt idx="8">
                  <c:v>77.631293</c:v>
                </c:pt>
                <c:pt idx="9">
                  <c:v>70.955263</c:v>
                </c:pt>
                <c:pt idx="10">
                  <c:v>63.005924</c:v>
                </c:pt>
                <c:pt idx="11">
                  <c:v>59.666954</c:v>
                </c:pt>
                <c:pt idx="12">
                  <c:v>55.538804</c:v>
                </c:pt>
                <c:pt idx="13">
                  <c:v>52.367758</c:v>
                </c:pt>
                <c:pt idx="14">
                  <c:v>49.269267</c:v>
                </c:pt>
                <c:pt idx="15">
                  <c:v>45.6848</c:v>
                </c:pt>
                <c:pt idx="16">
                  <c:v>44.213693</c:v>
                </c:pt>
                <c:pt idx="17">
                  <c:v>41.412756</c:v>
                </c:pt>
                <c:pt idx="18">
                  <c:v>38.614733</c:v>
                </c:pt>
                <c:pt idx="19">
                  <c:v>35.562029</c:v>
                </c:pt>
                <c:pt idx="20">
                  <c:v>33.456861</c:v>
                </c:pt>
                <c:pt idx="21">
                  <c:v>30.803658</c:v>
                </c:pt>
                <c:pt idx="22">
                  <c:v>29.368402</c:v>
                </c:pt>
                <c:pt idx="23">
                  <c:v>27.086912</c:v>
                </c:pt>
                <c:pt idx="24">
                  <c:v>25.311953</c:v>
                </c:pt>
                <c:pt idx="25">
                  <c:v>23.970493</c:v>
                </c:pt>
                <c:pt idx="26">
                  <c:v>22.557284</c:v>
                </c:pt>
                <c:pt idx="27">
                  <c:v>20.951965</c:v>
                </c:pt>
                <c:pt idx="28">
                  <c:v>19.614127</c:v>
                </c:pt>
                <c:pt idx="29">
                  <c:v>19.340449</c:v>
                </c:pt>
                <c:pt idx="30">
                  <c:v>18.504121</c:v>
                </c:pt>
                <c:pt idx="31">
                  <c:v>17.815024</c:v>
                </c:pt>
                <c:pt idx="32">
                  <c:v>16.470101</c:v>
                </c:pt>
                <c:pt idx="33">
                  <c:v>15.209354</c:v>
                </c:pt>
                <c:pt idx="34">
                  <c:v>14.176674</c:v>
                </c:pt>
                <c:pt idx="35">
                  <c:v>13.446679</c:v>
                </c:pt>
                <c:pt idx="36">
                  <c:v>12.522884</c:v>
                </c:pt>
                <c:pt idx="37">
                  <c:v>11.781778</c:v>
                </c:pt>
                <c:pt idx="38">
                  <c:v>10.179736</c:v>
                </c:pt>
                <c:pt idx="39">
                  <c:v>9.802423</c:v>
                </c:pt>
                <c:pt idx="40">
                  <c:v>8.734321</c:v>
                </c:pt>
                <c:pt idx="41">
                  <c:v>7.891221</c:v>
                </c:pt>
                <c:pt idx="42">
                  <c:v>7.252799</c:v>
                </c:pt>
                <c:pt idx="43">
                  <c:v>7.021938</c:v>
                </c:pt>
                <c:pt idx="44">
                  <c:v>6.18707</c:v>
                </c:pt>
                <c:pt idx="45">
                  <c:v>5.865828</c:v>
                </c:pt>
                <c:pt idx="46">
                  <c:v>5.351973</c:v>
                </c:pt>
                <c:pt idx="47">
                  <c:v>5.074967</c:v>
                </c:pt>
                <c:pt idx="48">
                  <c:v>4.646157</c:v>
                </c:pt>
              </c:numCache>
            </c:numRef>
          </c:yVal>
          <c:smooth val="0"/>
        </c:ser>
        <c:ser>
          <c:idx val="2"/>
          <c:order val="2"/>
          <c:tx>
            <c:v>2X2X40/B/GI=0.4</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'[1]ss#16 CC27 2X2X40'!$O$2:$O$50</c:f>
              <c:numCache>
                <c:ptCount val="49"/>
                <c:pt idx="0">
                  <c:v>3</c:v>
                </c:pt>
                <c:pt idx="1">
                  <c:v>5</c:v>
                </c:pt>
                <c:pt idx="2">
                  <c:v>7</c:v>
                </c:pt>
                <c:pt idx="3">
                  <c:v>9</c:v>
                </c:pt>
                <c:pt idx="4">
                  <c:v>11</c:v>
                </c:pt>
                <c:pt idx="5">
                  <c:v>13</c:v>
                </c:pt>
                <c:pt idx="6">
                  <c:v>15</c:v>
                </c:pt>
                <c:pt idx="7">
                  <c:v>17</c:v>
                </c:pt>
                <c:pt idx="8">
                  <c:v>19</c:v>
                </c:pt>
                <c:pt idx="9">
                  <c:v>21</c:v>
                </c:pt>
                <c:pt idx="10">
                  <c:v>23</c:v>
                </c:pt>
                <c:pt idx="11">
                  <c:v>25</c:v>
                </c:pt>
                <c:pt idx="12">
                  <c:v>27</c:v>
                </c:pt>
                <c:pt idx="13">
                  <c:v>29</c:v>
                </c:pt>
                <c:pt idx="14">
                  <c:v>31</c:v>
                </c:pt>
                <c:pt idx="15">
                  <c:v>33</c:v>
                </c:pt>
                <c:pt idx="16">
                  <c:v>35</c:v>
                </c:pt>
                <c:pt idx="17">
                  <c:v>37</c:v>
                </c:pt>
                <c:pt idx="18">
                  <c:v>39</c:v>
                </c:pt>
                <c:pt idx="19">
                  <c:v>41</c:v>
                </c:pt>
                <c:pt idx="20">
                  <c:v>43</c:v>
                </c:pt>
                <c:pt idx="21">
                  <c:v>45</c:v>
                </c:pt>
                <c:pt idx="22">
                  <c:v>47</c:v>
                </c:pt>
                <c:pt idx="23">
                  <c:v>49</c:v>
                </c:pt>
                <c:pt idx="24">
                  <c:v>51</c:v>
                </c:pt>
                <c:pt idx="25">
                  <c:v>53</c:v>
                </c:pt>
                <c:pt idx="26">
                  <c:v>55</c:v>
                </c:pt>
                <c:pt idx="27">
                  <c:v>57</c:v>
                </c:pt>
                <c:pt idx="28">
                  <c:v>59</c:v>
                </c:pt>
                <c:pt idx="29">
                  <c:v>61</c:v>
                </c:pt>
                <c:pt idx="30">
                  <c:v>63</c:v>
                </c:pt>
                <c:pt idx="31">
                  <c:v>65</c:v>
                </c:pt>
                <c:pt idx="32">
                  <c:v>67</c:v>
                </c:pt>
                <c:pt idx="33">
                  <c:v>69</c:v>
                </c:pt>
                <c:pt idx="34">
                  <c:v>71</c:v>
                </c:pt>
                <c:pt idx="35">
                  <c:v>73</c:v>
                </c:pt>
                <c:pt idx="36">
                  <c:v>75</c:v>
                </c:pt>
                <c:pt idx="37">
                  <c:v>77</c:v>
                </c:pt>
                <c:pt idx="38">
                  <c:v>79</c:v>
                </c:pt>
                <c:pt idx="39">
                  <c:v>81</c:v>
                </c:pt>
                <c:pt idx="40">
                  <c:v>83</c:v>
                </c:pt>
                <c:pt idx="41">
                  <c:v>85</c:v>
                </c:pt>
                <c:pt idx="42">
                  <c:v>87</c:v>
                </c:pt>
                <c:pt idx="43">
                  <c:v>89</c:v>
                </c:pt>
                <c:pt idx="44">
                  <c:v>91</c:v>
                </c:pt>
                <c:pt idx="45">
                  <c:v>93</c:v>
                </c:pt>
                <c:pt idx="46">
                  <c:v>95</c:v>
                </c:pt>
                <c:pt idx="47">
                  <c:v>97</c:v>
                </c:pt>
                <c:pt idx="48">
                  <c:v>99</c:v>
                </c:pt>
              </c:numCache>
            </c:numRef>
          </c:xVal>
          <c:yVal>
            <c:numRef>
              <c:f>'[1]ss#16 CC27 2X2X40'!$R$2:$R$50</c:f>
              <c:numCache>
                <c:ptCount val="49"/>
                <c:pt idx="0">
                  <c:v>244.171392</c:v>
                </c:pt>
                <c:pt idx="1">
                  <c:v>244.510558</c:v>
                </c:pt>
                <c:pt idx="2">
                  <c:v>240.503943</c:v>
                </c:pt>
                <c:pt idx="3">
                  <c:v>223.643481</c:v>
                </c:pt>
                <c:pt idx="4">
                  <c:v>213.093429</c:v>
                </c:pt>
                <c:pt idx="5">
                  <c:v>187.378213</c:v>
                </c:pt>
                <c:pt idx="6">
                  <c:v>174.012291</c:v>
                </c:pt>
                <c:pt idx="7">
                  <c:v>149.756663</c:v>
                </c:pt>
                <c:pt idx="8">
                  <c:v>133.853471</c:v>
                </c:pt>
                <c:pt idx="9">
                  <c:v>121.004494</c:v>
                </c:pt>
                <c:pt idx="10">
                  <c:v>114.921246</c:v>
                </c:pt>
                <c:pt idx="11">
                  <c:v>108.176711</c:v>
                </c:pt>
                <c:pt idx="12">
                  <c:v>101.723871</c:v>
                </c:pt>
                <c:pt idx="13">
                  <c:v>98.250603</c:v>
                </c:pt>
                <c:pt idx="14">
                  <c:v>86.923189</c:v>
                </c:pt>
                <c:pt idx="15">
                  <c:v>81.264022</c:v>
                </c:pt>
                <c:pt idx="16">
                  <c:v>74.60334</c:v>
                </c:pt>
                <c:pt idx="17">
                  <c:v>69.42213</c:v>
                </c:pt>
                <c:pt idx="18">
                  <c:v>63.557019</c:v>
                </c:pt>
                <c:pt idx="19">
                  <c:v>58.990467</c:v>
                </c:pt>
                <c:pt idx="20">
                  <c:v>55.018903</c:v>
                </c:pt>
                <c:pt idx="21">
                  <c:v>51.281178</c:v>
                </c:pt>
                <c:pt idx="22">
                  <c:v>47.707778</c:v>
                </c:pt>
                <c:pt idx="23">
                  <c:v>45.514615</c:v>
                </c:pt>
                <c:pt idx="24">
                  <c:v>42.129503</c:v>
                </c:pt>
                <c:pt idx="25">
                  <c:v>39.712047</c:v>
                </c:pt>
                <c:pt idx="26">
                  <c:v>37.305322</c:v>
                </c:pt>
                <c:pt idx="27">
                  <c:v>34.801921</c:v>
                </c:pt>
                <c:pt idx="28">
                  <c:v>32.352209</c:v>
                </c:pt>
                <c:pt idx="29">
                  <c:v>29.457595</c:v>
                </c:pt>
                <c:pt idx="30">
                  <c:v>29.114651</c:v>
                </c:pt>
                <c:pt idx="31">
                  <c:v>24.681544</c:v>
                </c:pt>
                <c:pt idx="32">
                  <c:v>24.898631</c:v>
                </c:pt>
                <c:pt idx="33">
                  <c:v>20.654666</c:v>
                </c:pt>
                <c:pt idx="34">
                  <c:v>19.469045</c:v>
                </c:pt>
                <c:pt idx="35">
                  <c:v>16.893633</c:v>
                </c:pt>
                <c:pt idx="36">
                  <c:v>16.079231</c:v>
                </c:pt>
                <c:pt idx="37">
                  <c:v>13.903319</c:v>
                </c:pt>
                <c:pt idx="38">
                  <c:v>13.074582</c:v>
                </c:pt>
                <c:pt idx="39">
                  <c:v>11.674501</c:v>
                </c:pt>
                <c:pt idx="40">
                  <c:v>10.00967</c:v>
                </c:pt>
                <c:pt idx="41">
                  <c:v>8.698156</c:v>
                </c:pt>
                <c:pt idx="42">
                  <c:v>7.970774</c:v>
                </c:pt>
                <c:pt idx="43">
                  <c:v>6.770136</c:v>
                </c:pt>
                <c:pt idx="44">
                  <c:v>5.892113</c:v>
                </c:pt>
                <c:pt idx="45">
                  <c:v>5.135677</c:v>
                </c:pt>
                <c:pt idx="46">
                  <c:v>4.542997</c:v>
                </c:pt>
                <c:pt idx="47">
                  <c:v>4.155475</c:v>
                </c:pt>
                <c:pt idx="48">
                  <c:v>3.592317</c:v>
                </c:pt>
              </c:numCache>
            </c:numRef>
          </c:yVal>
          <c:smooth val="0"/>
        </c:ser>
        <c:ser>
          <c:idx val="3"/>
          <c:order val="3"/>
          <c:tx>
            <c:v>2X2X20/B/GI=0.4</c:v>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'[1]ss#16 CC28 2X2X20'!$Q$2:$Q$50</c:f>
              <c:numCache>
                <c:ptCount val="49"/>
                <c:pt idx="0">
                  <c:v>3</c:v>
                </c:pt>
                <c:pt idx="1">
                  <c:v>5</c:v>
                </c:pt>
                <c:pt idx="2">
                  <c:v>7</c:v>
                </c:pt>
                <c:pt idx="3">
                  <c:v>9</c:v>
                </c:pt>
                <c:pt idx="4">
                  <c:v>11</c:v>
                </c:pt>
                <c:pt idx="5">
                  <c:v>13</c:v>
                </c:pt>
                <c:pt idx="6">
                  <c:v>15</c:v>
                </c:pt>
                <c:pt idx="7">
                  <c:v>17</c:v>
                </c:pt>
                <c:pt idx="8">
                  <c:v>19</c:v>
                </c:pt>
                <c:pt idx="9">
                  <c:v>21</c:v>
                </c:pt>
                <c:pt idx="10">
                  <c:v>23</c:v>
                </c:pt>
                <c:pt idx="11">
                  <c:v>25</c:v>
                </c:pt>
                <c:pt idx="12">
                  <c:v>27</c:v>
                </c:pt>
                <c:pt idx="13">
                  <c:v>29</c:v>
                </c:pt>
                <c:pt idx="14">
                  <c:v>31</c:v>
                </c:pt>
                <c:pt idx="15">
                  <c:v>33</c:v>
                </c:pt>
                <c:pt idx="16">
                  <c:v>35</c:v>
                </c:pt>
                <c:pt idx="17">
                  <c:v>37</c:v>
                </c:pt>
                <c:pt idx="18">
                  <c:v>39</c:v>
                </c:pt>
                <c:pt idx="19">
                  <c:v>41</c:v>
                </c:pt>
                <c:pt idx="20">
                  <c:v>43</c:v>
                </c:pt>
                <c:pt idx="21">
                  <c:v>45</c:v>
                </c:pt>
                <c:pt idx="22">
                  <c:v>47</c:v>
                </c:pt>
                <c:pt idx="23">
                  <c:v>49</c:v>
                </c:pt>
                <c:pt idx="24">
                  <c:v>51</c:v>
                </c:pt>
                <c:pt idx="25">
                  <c:v>53</c:v>
                </c:pt>
                <c:pt idx="26">
                  <c:v>55</c:v>
                </c:pt>
                <c:pt idx="27">
                  <c:v>57</c:v>
                </c:pt>
                <c:pt idx="28">
                  <c:v>59</c:v>
                </c:pt>
                <c:pt idx="29">
                  <c:v>61</c:v>
                </c:pt>
                <c:pt idx="30">
                  <c:v>63</c:v>
                </c:pt>
                <c:pt idx="31">
                  <c:v>65</c:v>
                </c:pt>
                <c:pt idx="32">
                  <c:v>67</c:v>
                </c:pt>
                <c:pt idx="33">
                  <c:v>69</c:v>
                </c:pt>
                <c:pt idx="34">
                  <c:v>71</c:v>
                </c:pt>
                <c:pt idx="35">
                  <c:v>73</c:v>
                </c:pt>
                <c:pt idx="36">
                  <c:v>75</c:v>
                </c:pt>
                <c:pt idx="37">
                  <c:v>77</c:v>
                </c:pt>
                <c:pt idx="38">
                  <c:v>79</c:v>
                </c:pt>
                <c:pt idx="39">
                  <c:v>81</c:v>
                </c:pt>
                <c:pt idx="40">
                  <c:v>83</c:v>
                </c:pt>
                <c:pt idx="41">
                  <c:v>85</c:v>
                </c:pt>
                <c:pt idx="42">
                  <c:v>87</c:v>
                </c:pt>
                <c:pt idx="43">
                  <c:v>89</c:v>
                </c:pt>
                <c:pt idx="44">
                  <c:v>91</c:v>
                </c:pt>
                <c:pt idx="45">
                  <c:v>93</c:v>
                </c:pt>
                <c:pt idx="46">
                  <c:v>95</c:v>
                </c:pt>
                <c:pt idx="47">
                  <c:v>97</c:v>
                </c:pt>
                <c:pt idx="48">
                  <c:v>99</c:v>
                </c:pt>
              </c:numCache>
            </c:numRef>
          </c:xVal>
          <c:yVal>
            <c:numRef>
              <c:f>'[1]ss#16 CC28 2X2X20'!$T$2:$T$50</c:f>
              <c:numCache>
                <c:ptCount val="49"/>
                <c:pt idx="0">
                  <c:v>125.402601</c:v>
                </c:pt>
                <c:pt idx="1">
                  <c:v>125.464194</c:v>
                </c:pt>
                <c:pt idx="2">
                  <c:v>123.757437</c:v>
                </c:pt>
                <c:pt idx="3">
                  <c:v>119.771597</c:v>
                </c:pt>
                <c:pt idx="4">
                  <c:v>116.908641</c:v>
                </c:pt>
                <c:pt idx="5">
                  <c:v>105.772377</c:v>
                </c:pt>
                <c:pt idx="6">
                  <c:v>99.309541</c:v>
                </c:pt>
                <c:pt idx="7">
                  <c:v>89.830117</c:v>
                </c:pt>
                <c:pt idx="8">
                  <c:v>84.831252</c:v>
                </c:pt>
                <c:pt idx="9">
                  <c:v>75.331362</c:v>
                </c:pt>
                <c:pt idx="10">
                  <c:v>72.736209</c:v>
                </c:pt>
                <c:pt idx="11">
                  <c:v>65.520988</c:v>
                </c:pt>
                <c:pt idx="12">
                  <c:v>61.853497</c:v>
                </c:pt>
                <c:pt idx="13">
                  <c:v>58.189569</c:v>
                </c:pt>
                <c:pt idx="14">
                  <c:v>53.404383</c:v>
                </c:pt>
                <c:pt idx="15">
                  <c:v>49.116996</c:v>
                </c:pt>
                <c:pt idx="16">
                  <c:v>47.877384</c:v>
                </c:pt>
                <c:pt idx="17">
                  <c:v>45.466541</c:v>
                </c:pt>
                <c:pt idx="18">
                  <c:v>41.544094</c:v>
                </c:pt>
                <c:pt idx="19">
                  <c:v>40.574111</c:v>
                </c:pt>
                <c:pt idx="20">
                  <c:v>38.277166</c:v>
                </c:pt>
                <c:pt idx="21">
                  <c:v>34.875445</c:v>
                </c:pt>
                <c:pt idx="22">
                  <c:v>31.589855</c:v>
                </c:pt>
                <c:pt idx="23">
                  <c:v>29.940764</c:v>
                </c:pt>
                <c:pt idx="24">
                  <c:v>29.342963</c:v>
                </c:pt>
                <c:pt idx="25">
                  <c:v>27.151436</c:v>
                </c:pt>
                <c:pt idx="26">
                  <c:v>24.760636</c:v>
                </c:pt>
                <c:pt idx="27">
                  <c:v>24.136998</c:v>
                </c:pt>
                <c:pt idx="28">
                  <c:v>22.344681</c:v>
                </c:pt>
                <c:pt idx="29">
                  <c:v>21.11069</c:v>
                </c:pt>
                <c:pt idx="30">
                  <c:v>20.236084</c:v>
                </c:pt>
                <c:pt idx="31">
                  <c:v>19.427932</c:v>
                </c:pt>
                <c:pt idx="32">
                  <c:v>18.338191</c:v>
                </c:pt>
                <c:pt idx="33">
                  <c:v>16.30968</c:v>
                </c:pt>
                <c:pt idx="34">
                  <c:v>16.169728</c:v>
                </c:pt>
                <c:pt idx="35">
                  <c:v>14.930119</c:v>
                </c:pt>
                <c:pt idx="36">
                  <c:v>14.261355</c:v>
                </c:pt>
                <c:pt idx="37">
                  <c:v>12.69136</c:v>
                </c:pt>
                <c:pt idx="38">
                  <c:v>12.100522</c:v>
                </c:pt>
                <c:pt idx="39">
                  <c:v>11.344723</c:v>
                </c:pt>
                <c:pt idx="40">
                  <c:v>9.960972</c:v>
                </c:pt>
                <c:pt idx="41">
                  <c:v>9.511383</c:v>
                </c:pt>
                <c:pt idx="42">
                  <c:v>8.284653</c:v>
                </c:pt>
                <c:pt idx="43">
                  <c:v>7.487854</c:v>
                </c:pt>
                <c:pt idx="44">
                  <c:v>6.803156</c:v>
                </c:pt>
                <c:pt idx="45">
                  <c:v>6.2647</c:v>
                </c:pt>
                <c:pt idx="46">
                  <c:v>5.80776</c:v>
                </c:pt>
                <c:pt idx="47">
                  <c:v>5.438339</c:v>
                </c:pt>
                <c:pt idx="48">
                  <c:v>4.870077</c:v>
                </c:pt>
              </c:numCache>
            </c:numRef>
          </c:yVal>
          <c:smooth val="0"/>
        </c:ser>
        <c:ser>
          <c:idx val="4"/>
          <c:order val="4"/>
          <c:tx>
            <c:v>2X2X40/D/GI=0.8</c:v>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'[1]ss#16 CC27 2X2X40'!$O$2:$O$50</c:f>
              <c:numCache>
                <c:ptCount val="49"/>
                <c:pt idx="0">
                  <c:v>3</c:v>
                </c:pt>
                <c:pt idx="1">
                  <c:v>5</c:v>
                </c:pt>
                <c:pt idx="2">
                  <c:v>7</c:v>
                </c:pt>
                <c:pt idx="3">
                  <c:v>9</c:v>
                </c:pt>
                <c:pt idx="4">
                  <c:v>11</c:v>
                </c:pt>
                <c:pt idx="5">
                  <c:v>13</c:v>
                </c:pt>
                <c:pt idx="6">
                  <c:v>15</c:v>
                </c:pt>
                <c:pt idx="7">
                  <c:v>17</c:v>
                </c:pt>
                <c:pt idx="8">
                  <c:v>19</c:v>
                </c:pt>
                <c:pt idx="9">
                  <c:v>21</c:v>
                </c:pt>
                <c:pt idx="10">
                  <c:v>23</c:v>
                </c:pt>
                <c:pt idx="11">
                  <c:v>25</c:v>
                </c:pt>
                <c:pt idx="12">
                  <c:v>27</c:v>
                </c:pt>
                <c:pt idx="13">
                  <c:v>29</c:v>
                </c:pt>
                <c:pt idx="14">
                  <c:v>31</c:v>
                </c:pt>
                <c:pt idx="15">
                  <c:v>33</c:v>
                </c:pt>
                <c:pt idx="16">
                  <c:v>35</c:v>
                </c:pt>
                <c:pt idx="17">
                  <c:v>37</c:v>
                </c:pt>
                <c:pt idx="18">
                  <c:v>39</c:v>
                </c:pt>
                <c:pt idx="19">
                  <c:v>41</c:v>
                </c:pt>
                <c:pt idx="20">
                  <c:v>43</c:v>
                </c:pt>
                <c:pt idx="21">
                  <c:v>45</c:v>
                </c:pt>
                <c:pt idx="22">
                  <c:v>47</c:v>
                </c:pt>
                <c:pt idx="23">
                  <c:v>49</c:v>
                </c:pt>
                <c:pt idx="24">
                  <c:v>51</c:v>
                </c:pt>
                <c:pt idx="25">
                  <c:v>53</c:v>
                </c:pt>
                <c:pt idx="26">
                  <c:v>55</c:v>
                </c:pt>
                <c:pt idx="27">
                  <c:v>57</c:v>
                </c:pt>
                <c:pt idx="28">
                  <c:v>59</c:v>
                </c:pt>
                <c:pt idx="29">
                  <c:v>61</c:v>
                </c:pt>
                <c:pt idx="30">
                  <c:v>63</c:v>
                </c:pt>
                <c:pt idx="31">
                  <c:v>65</c:v>
                </c:pt>
                <c:pt idx="32">
                  <c:v>67</c:v>
                </c:pt>
                <c:pt idx="33">
                  <c:v>69</c:v>
                </c:pt>
                <c:pt idx="34">
                  <c:v>71</c:v>
                </c:pt>
                <c:pt idx="35">
                  <c:v>73</c:v>
                </c:pt>
                <c:pt idx="36">
                  <c:v>75</c:v>
                </c:pt>
                <c:pt idx="37">
                  <c:v>77</c:v>
                </c:pt>
                <c:pt idx="38">
                  <c:v>79</c:v>
                </c:pt>
                <c:pt idx="39">
                  <c:v>81</c:v>
                </c:pt>
                <c:pt idx="40">
                  <c:v>83</c:v>
                </c:pt>
                <c:pt idx="41">
                  <c:v>85</c:v>
                </c:pt>
                <c:pt idx="42">
                  <c:v>87</c:v>
                </c:pt>
                <c:pt idx="43">
                  <c:v>89</c:v>
                </c:pt>
                <c:pt idx="44">
                  <c:v>91</c:v>
                </c:pt>
                <c:pt idx="45">
                  <c:v>93</c:v>
                </c:pt>
                <c:pt idx="46">
                  <c:v>95</c:v>
                </c:pt>
                <c:pt idx="47">
                  <c:v>97</c:v>
                </c:pt>
                <c:pt idx="48">
                  <c:v>99</c:v>
                </c:pt>
              </c:numCache>
            </c:numRef>
          </c:xVal>
          <c:yVal>
            <c:numRef>
              <c:f>'[1]ss#16 CC27 2X2X40'!$Q$2:$Q$50</c:f>
              <c:numCache>
                <c:ptCount val="49"/>
                <c:pt idx="0">
                  <c:v>225.589764</c:v>
                </c:pt>
                <c:pt idx="1">
                  <c:v>225.757002</c:v>
                </c:pt>
                <c:pt idx="2">
                  <c:v>225.791396</c:v>
                </c:pt>
                <c:pt idx="3">
                  <c:v>225.874451</c:v>
                </c:pt>
                <c:pt idx="4">
                  <c:v>225.000388</c:v>
                </c:pt>
                <c:pt idx="5">
                  <c:v>214.473202</c:v>
                </c:pt>
                <c:pt idx="6">
                  <c:v>205.922262</c:v>
                </c:pt>
                <c:pt idx="7">
                  <c:v>195.109868</c:v>
                </c:pt>
                <c:pt idx="8">
                  <c:v>182.202544</c:v>
                </c:pt>
                <c:pt idx="9">
                  <c:v>160.923445</c:v>
                </c:pt>
                <c:pt idx="10">
                  <c:v>144.494968</c:v>
                </c:pt>
                <c:pt idx="11">
                  <c:v>126.75503</c:v>
                </c:pt>
                <c:pt idx="12">
                  <c:v>117.525822</c:v>
                </c:pt>
                <c:pt idx="13">
                  <c:v>111.83339</c:v>
                </c:pt>
                <c:pt idx="14">
                  <c:v>107.162662</c:v>
                </c:pt>
                <c:pt idx="15">
                  <c:v>103.585943</c:v>
                </c:pt>
                <c:pt idx="16">
                  <c:v>102.366604</c:v>
                </c:pt>
                <c:pt idx="17">
                  <c:v>98.171196</c:v>
                </c:pt>
                <c:pt idx="18">
                  <c:v>94.520965</c:v>
                </c:pt>
                <c:pt idx="19">
                  <c:v>88.401855</c:v>
                </c:pt>
                <c:pt idx="20">
                  <c:v>83.269754</c:v>
                </c:pt>
                <c:pt idx="21">
                  <c:v>74.787584</c:v>
                </c:pt>
                <c:pt idx="22">
                  <c:v>68.276704</c:v>
                </c:pt>
                <c:pt idx="23">
                  <c:v>62.164656</c:v>
                </c:pt>
                <c:pt idx="24">
                  <c:v>56.631591</c:v>
                </c:pt>
                <c:pt idx="25">
                  <c:v>54.206601</c:v>
                </c:pt>
                <c:pt idx="26">
                  <c:v>51.745656</c:v>
                </c:pt>
                <c:pt idx="27">
                  <c:v>50.371752</c:v>
                </c:pt>
                <c:pt idx="28">
                  <c:v>48.360309</c:v>
                </c:pt>
                <c:pt idx="29">
                  <c:v>47.509318</c:v>
                </c:pt>
                <c:pt idx="30">
                  <c:v>45.94032</c:v>
                </c:pt>
                <c:pt idx="31">
                  <c:v>45.148499</c:v>
                </c:pt>
                <c:pt idx="32">
                  <c:v>41.799734</c:v>
                </c:pt>
                <c:pt idx="33">
                  <c:v>37.777052</c:v>
                </c:pt>
                <c:pt idx="34">
                  <c:v>36.885963</c:v>
                </c:pt>
                <c:pt idx="35">
                  <c:v>33.77162</c:v>
                </c:pt>
                <c:pt idx="36">
                  <c:v>32.379286</c:v>
                </c:pt>
                <c:pt idx="37">
                  <c:v>29.592804</c:v>
                </c:pt>
                <c:pt idx="38">
                  <c:v>27.635417</c:v>
                </c:pt>
                <c:pt idx="39">
                  <c:v>25.9129</c:v>
                </c:pt>
                <c:pt idx="40">
                  <c:v>25.080121</c:v>
                </c:pt>
                <c:pt idx="41">
                  <c:v>24.600211</c:v>
                </c:pt>
                <c:pt idx="42">
                  <c:v>23.616947</c:v>
                </c:pt>
                <c:pt idx="43">
                  <c:v>22.580487</c:v>
                </c:pt>
                <c:pt idx="44">
                  <c:v>21.900949</c:v>
                </c:pt>
                <c:pt idx="45">
                  <c:v>21.074459</c:v>
                </c:pt>
                <c:pt idx="46">
                  <c:v>20.312078</c:v>
                </c:pt>
                <c:pt idx="47">
                  <c:v>18.59621</c:v>
                </c:pt>
                <c:pt idx="48">
                  <c:v>18.282301</c:v>
                </c:pt>
              </c:numCache>
            </c:numRef>
          </c:yVal>
          <c:smooth val="0"/>
        </c:ser>
        <c:ser>
          <c:idx val="5"/>
          <c:order val="5"/>
          <c:tx>
            <c:v>2X2X20/D/GI=0.8</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'[1]ss#16 CC28 2X2X20'!$Q$2:$Q$50</c:f>
              <c:numCache>
                <c:ptCount val="49"/>
                <c:pt idx="0">
                  <c:v>3</c:v>
                </c:pt>
                <c:pt idx="1">
                  <c:v>5</c:v>
                </c:pt>
                <c:pt idx="2">
                  <c:v>7</c:v>
                </c:pt>
                <c:pt idx="3">
                  <c:v>9</c:v>
                </c:pt>
                <c:pt idx="4">
                  <c:v>11</c:v>
                </c:pt>
                <c:pt idx="5">
                  <c:v>13</c:v>
                </c:pt>
                <c:pt idx="6">
                  <c:v>15</c:v>
                </c:pt>
                <c:pt idx="7">
                  <c:v>17</c:v>
                </c:pt>
                <c:pt idx="8">
                  <c:v>19</c:v>
                </c:pt>
                <c:pt idx="9">
                  <c:v>21</c:v>
                </c:pt>
                <c:pt idx="10">
                  <c:v>23</c:v>
                </c:pt>
                <c:pt idx="11">
                  <c:v>25</c:v>
                </c:pt>
                <c:pt idx="12">
                  <c:v>27</c:v>
                </c:pt>
                <c:pt idx="13">
                  <c:v>29</c:v>
                </c:pt>
                <c:pt idx="14">
                  <c:v>31</c:v>
                </c:pt>
                <c:pt idx="15">
                  <c:v>33</c:v>
                </c:pt>
                <c:pt idx="16">
                  <c:v>35</c:v>
                </c:pt>
                <c:pt idx="17">
                  <c:v>37</c:v>
                </c:pt>
                <c:pt idx="18">
                  <c:v>39</c:v>
                </c:pt>
                <c:pt idx="19">
                  <c:v>41</c:v>
                </c:pt>
                <c:pt idx="20">
                  <c:v>43</c:v>
                </c:pt>
                <c:pt idx="21">
                  <c:v>45</c:v>
                </c:pt>
                <c:pt idx="22">
                  <c:v>47</c:v>
                </c:pt>
                <c:pt idx="23">
                  <c:v>49</c:v>
                </c:pt>
                <c:pt idx="24">
                  <c:v>51</c:v>
                </c:pt>
                <c:pt idx="25">
                  <c:v>53</c:v>
                </c:pt>
                <c:pt idx="26">
                  <c:v>55</c:v>
                </c:pt>
                <c:pt idx="27">
                  <c:v>57</c:v>
                </c:pt>
                <c:pt idx="28">
                  <c:v>59</c:v>
                </c:pt>
                <c:pt idx="29">
                  <c:v>61</c:v>
                </c:pt>
                <c:pt idx="30">
                  <c:v>63</c:v>
                </c:pt>
                <c:pt idx="31">
                  <c:v>65</c:v>
                </c:pt>
                <c:pt idx="32">
                  <c:v>67</c:v>
                </c:pt>
                <c:pt idx="33">
                  <c:v>69</c:v>
                </c:pt>
                <c:pt idx="34">
                  <c:v>71</c:v>
                </c:pt>
                <c:pt idx="35">
                  <c:v>73</c:v>
                </c:pt>
                <c:pt idx="36">
                  <c:v>75</c:v>
                </c:pt>
                <c:pt idx="37">
                  <c:v>77</c:v>
                </c:pt>
                <c:pt idx="38">
                  <c:v>79</c:v>
                </c:pt>
                <c:pt idx="39">
                  <c:v>81</c:v>
                </c:pt>
                <c:pt idx="40">
                  <c:v>83</c:v>
                </c:pt>
                <c:pt idx="41">
                  <c:v>85</c:v>
                </c:pt>
                <c:pt idx="42">
                  <c:v>87</c:v>
                </c:pt>
                <c:pt idx="43">
                  <c:v>89</c:v>
                </c:pt>
                <c:pt idx="44">
                  <c:v>91</c:v>
                </c:pt>
                <c:pt idx="45">
                  <c:v>93</c:v>
                </c:pt>
                <c:pt idx="46">
                  <c:v>95</c:v>
                </c:pt>
                <c:pt idx="47">
                  <c:v>97</c:v>
                </c:pt>
                <c:pt idx="48">
                  <c:v>99</c:v>
                </c:pt>
              </c:numCache>
            </c:numRef>
          </c:xVal>
          <c:yVal>
            <c:numRef>
              <c:f>'[1]ss#16 CC28 2X2X20'!$S$2:$S$50</c:f>
              <c:numCache>
                <c:ptCount val="49"/>
                <c:pt idx="0">
                  <c:v>113.868648</c:v>
                </c:pt>
                <c:pt idx="1">
                  <c:v>113.90779</c:v>
                </c:pt>
                <c:pt idx="2">
                  <c:v>113.927491</c:v>
                </c:pt>
                <c:pt idx="3">
                  <c:v>113.973974</c:v>
                </c:pt>
                <c:pt idx="4">
                  <c:v>113.665431</c:v>
                </c:pt>
                <c:pt idx="5">
                  <c:v>112.467569</c:v>
                </c:pt>
                <c:pt idx="6">
                  <c:v>109.176001</c:v>
                </c:pt>
                <c:pt idx="7">
                  <c:v>106.296965</c:v>
                </c:pt>
                <c:pt idx="8">
                  <c:v>102.06991</c:v>
                </c:pt>
                <c:pt idx="9">
                  <c:v>97.514617</c:v>
                </c:pt>
                <c:pt idx="10">
                  <c:v>90.532851</c:v>
                </c:pt>
                <c:pt idx="11">
                  <c:v>82.830878</c:v>
                </c:pt>
                <c:pt idx="12">
                  <c:v>77.594721</c:v>
                </c:pt>
                <c:pt idx="13">
                  <c:v>69.694538</c:v>
                </c:pt>
                <c:pt idx="14">
                  <c:v>65.726702</c:v>
                </c:pt>
                <c:pt idx="15">
                  <c:v>60.711321</c:v>
                </c:pt>
                <c:pt idx="16">
                  <c:v>57.986537</c:v>
                </c:pt>
                <c:pt idx="17">
                  <c:v>53.913205</c:v>
                </c:pt>
                <c:pt idx="18">
                  <c:v>51.229925</c:v>
                </c:pt>
                <c:pt idx="19">
                  <c:v>50.520019</c:v>
                </c:pt>
                <c:pt idx="20">
                  <c:v>48.362753</c:v>
                </c:pt>
                <c:pt idx="21">
                  <c:v>46.726922</c:v>
                </c:pt>
                <c:pt idx="22">
                  <c:v>45.251046</c:v>
                </c:pt>
                <c:pt idx="23">
                  <c:v>42.764835</c:v>
                </c:pt>
                <c:pt idx="24">
                  <c:v>41.135456</c:v>
                </c:pt>
                <c:pt idx="25">
                  <c:v>38.051346</c:v>
                </c:pt>
                <c:pt idx="26">
                  <c:v>36.561675</c:v>
                </c:pt>
                <c:pt idx="27">
                  <c:v>33.091815</c:v>
                </c:pt>
                <c:pt idx="28">
                  <c:v>32.815807</c:v>
                </c:pt>
                <c:pt idx="29">
                  <c:v>29.518334</c:v>
                </c:pt>
                <c:pt idx="30">
                  <c:v>28.34357</c:v>
                </c:pt>
                <c:pt idx="31">
                  <c:v>26.407285</c:v>
                </c:pt>
                <c:pt idx="32">
                  <c:v>25.525551</c:v>
                </c:pt>
                <c:pt idx="33">
                  <c:v>25.045786</c:v>
                </c:pt>
                <c:pt idx="34">
                  <c:v>23.90897</c:v>
                </c:pt>
                <c:pt idx="35">
                  <c:v>22.98303</c:v>
                </c:pt>
                <c:pt idx="36">
                  <c:v>22.539953</c:v>
                </c:pt>
                <c:pt idx="37">
                  <c:v>21.208068</c:v>
                </c:pt>
                <c:pt idx="38">
                  <c:v>20.796046</c:v>
                </c:pt>
                <c:pt idx="39">
                  <c:v>20.4163</c:v>
                </c:pt>
                <c:pt idx="40">
                  <c:v>19.252388</c:v>
                </c:pt>
                <c:pt idx="41">
                  <c:v>18.614088</c:v>
                </c:pt>
                <c:pt idx="42">
                  <c:v>17.618047</c:v>
                </c:pt>
                <c:pt idx="43">
                  <c:v>16.858353</c:v>
                </c:pt>
                <c:pt idx="44">
                  <c:v>16.046787</c:v>
                </c:pt>
                <c:pt idx="45">
                  <c:v>15.66573</c:v>
                </c:pt>
                <c:pt idx="46">
                  <c:v>14.667723</c:v>
                </c:pt>
                <c:pt idx="47">
                  <c:v>13.781062</c:v>
                </c:pt>
                <c:pt idx="48">
                  <c:v>13.127611</c:v>
                </c:pt>
              </c:numCache>
            </c:numRef>
          </c:yVal>
          <c:smooth val="0"/>
        </c:ser>
        <c:axId val="22898574"/>
        <c:axId val="4760575"/>
      </c:scatterChart>
      <c:valAx>
        <c:axId val="22898574"/>
        <c:scaling>
          <c:orientation val="minMax"/>
          <c:max val="100"/>
          <c:min val="0"/>
        </c:scaling>
        <c:axPos val="b"/>
        <c:title>
          <c:tx>
            <c:rich>
              <a:bodyPr vert="horz" rot="0" anchor="ctr"/>
              <a:lstStyle/>
              <a:p>
                <a:pPr algn="ctr">
                  <a:defRPr/>
                </a:pPr>
                <a:r>
                  <a:rPr lang="en-US" cap="none" sz="1000" b="1" i="0" u="none" baseline="0">
                    <a:latin typeface="Arial"/>
                    <a:ea typeface="Arial"/>
                    <a:cs typeface="Arial"/>
                  </a:rPr>
                  <a:t>Range (m)</a:t>
                </a:r>
              </a:p>
            </c:rich>
          </c:tx>
          <c:layout/>
          <c:overlay val="0"/>
          <c:spPr>
            <a:noFill/>
            <a:ln>
              <a:noFill/>
            </a:ln>
          </c:spPr>
        </c:title>
        <c:majorGridlines/>
        <c:delete val="0"/>
        <c:numFmt formatCode="General" sourceLinked="1"/>
        <c:majorTickMark val="out"/>
        <c:minorTickMark val="none"/>
        <c:tickLblPos val="nextTo"/>
        <c:crossAx val="4760575"/>
        <c:crosses val="autoZero"/>
        <c:crossBetween val="midCat"/>
        <c:dispUnits/>
      </c:valAx>
      <c:valAx>
        <c:axId val="4760575"/>
        <c:scaling>
          <c:orientation val="minMax"/>
          <c:max val="250"/>
        </c:scaling>
        <c:axPos val="l"/>
        <c:title>
          <c:tx>
            <c:rich>
              <a:bodyPr vert="horz" rot="-5400000" anchor="ctr"/>
              <a:lstStyle/>
              <a:p>
                <a:pPr algn="ctr">
                  <a:defRPr/>
                </a:pPr>
                <a:r>
                  <a:rPr lang="en-US" cap="none" sz="1000" b="1" i="0" u="none" baseline="0">
                    <a:latin typeface="Arial"/>
                    <a:ea typeface="Arial"/>
                    <a:cs typeface="Arial"/>
                  </a:rPr>
                  <a:t>Goodput (Mbps)</a:t>
                </a:r>
              </a:p>
            </c:rich>
          </c:tx>
          <c:layout/>
          <c:overlay val="0"/>
          <c:spPr>
            <a:noFill/>
            <a:ln>
              <a:noFill/>
            </a:ln>
          </c:spPr>
        </c:title>
        <c:majorGridlines/>
        <c:delete val="0"/>
        <c:numFmt formatCode="General" sourceLinked="1"/>
        <c:majorTickMark val="out"/>
        <c:minorTickMark val="none"/>
        <c:tickLblPos val="nextTo"/>
        <c:crossAx val="22898574"/>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CC 27 vs. CC 28, Channel D</a:t>
            </a:r>
          </a:p>
        </c:rich>
      </c:tx>
      <c:layout/>
      <c:spPr>
        <a:noFill/>
        <a:ln>
          <a:noFill/>
        </a:ln>
      </c:spPr>
    </c:title>
    <c:plotArea>
      <c:layout/>
      <c:scatterChart>
        <c:scatterStyle val="line"/>
        <c:varyColors val="0"/>
        <c:ser>
          <c:idx val="4"/>
          <c:order val="0"/>
          <c:tx>
            <c:v>2X2X40/D/GI=0.8</c:v>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'[1]ss#16 CC27 2X2X40'!$O$2:$O$50</c:f>
              <c:numCache>
                <c:ptCount val="49"/>
                <c:pt idx="0">
                  <c:v>3</c:v>
                </c:pt>
                <c:pt idx="1">
                  <c:v>5</c:v>
                </c:pt>
                <c:pt idx="2">
                  <c:v>7</c:v>
                </c:pt>
                <c:pt idx="3">
                  <c:v>9</c:v>
                </c:pt>
                <c:pt idx="4">
                  <c:v>11</c:v>
                </c:pt>
                <c:pt idx="5">
                  <c:v>13</c:v>
                </c:pt>
                <c:pt idx="6">
                  <c:v>15</c:v>
                </c:pt>
                <c:pt idx="7">
                  <c:v>17</c:v>
                </c:pt>
                <c:pt idx="8">
                  <c:v>19</c:v>
                </c:pt>
                <c:pt idx="9">
                  <c:v>21</c:v>
                </c:pt>
                <c:pt idx="10">
                  <c:v>23</c:v>
                </c:pt>
                <c:pt idx="11">
                  <c:v>25</c:v>
                </c:pt>
                <c:pt idx="12">
                  <c:v>27</c:v>
                </c:pt>
                <c:pt idx="13">
                  <c:v>29</c:v>
                </c:pt>
                <c:pt idx="14">
                  <c:v>31</c:v>
                </c:pt>
                <c:pt idx="15">
                  <c:v>33</c:v>
                </c:pt>
                <c:pt idx="16">
                  <c:v>35</c:v>
                </c:pt>
                <c:pt idx="17">
                  <c:v>37</c:v>
                </c:pt>
                <c:pt idx="18">
                  <c:v>39</c:v>
                </c:pt>
                <c:pt idx="19">
                  <c:v>41</c:v>
                </c:pt>
                <c:pt idx="20">
                  <c:v>43</c:v>
                </c:pt>
                <c:pt idx="21">
                  <c:v>45</c:v>
                </c:pt>
                <c:pt idx="22">
                  <c:v>47</c:v>
                </c:pt>
                <c:pt idx="23">
                  <c:v>49</c:v>
                </c:pt>
                <c:pt idx="24">
                  <c:v>51</c:v>
                </c:pt>
                <c:pt idx="25">
                  <c:v>53</c:v>
                </c:pt>
                <c:pt idx="26">
                  <c:v>55</c:v>
                </c:pt>
                <c:pt idx="27">
                  <c:v>57</c:v>
                </c:pt>
                <c:pt idx="28">
                  <c:v>59</c:v>
                </c:pt>
                <c:pt idx="29">
                  <c:v>61</c:v>
                </c:pt>
                <c:pt idx="30">
                  <c:v>63</c:v>
                </c:pt>
                <c:pt idx="31">
                  <c:v>65</c:v>
                </c:pt>
                <c:pt idx="32">
                  <c:v>67</c:v>
                </c:pt>
                <c:pt idx="33">
                  <c:v>69</c:v>
                </c:pt>
                <c:pt idx="34">
                  <c:v>71</c:v>
                </c:pt>
                <c:pt idx="35">
                  <c:v>73</c:v>
                </c:pt>
                <c:pt idx="36">
                  <c:v>75</c:v>
                </c:pt>
                <c:pt idx="37">
                  <c:v>77</c:v>
                </c:pt>
                <c:pt idx="38">
                  <c:v>79</c:v>
                </c:pt>
                <c:pt idx="39">
                  <c:v>81</c:v>
                </c:pt>
                <c:pt idx="40">
                  <c:v>83</c:v>
                </c:pt>
                <c:pt idx="41">
                  <c:v>85</c:v>
                </c:pt>
                <c:pt idx="42">
                  <c:v>87</c:v>
                </c:pt>
                <c:pt idx="43">
                  <c:v>89</c:v>
                </c:pt>
                <c:pt idx="44">
                  <c:v>91</c:v>
                </c:pt>
                <c:pt idx="45">
                  <c:v>93</c:v>
                </c:pt>
                <c:pt idx="46">
                  <c:v>95</c:v>
                </c:pt>
                <c:pt idx="47">
                  <c:v>97</c:v>
                </c:pt>
                <c:pt idx="48">
                  <c:v>99</c:v>
                </c:pt>
              </c:numCache>
            </c:numRef>
          </c:xVal>
          <c:yVal>
            <c:numRef>
              <c:f>'[1]ss#16 CC27 2X2X40'!$Q$2:$Q$50</c:f>
              <c:numCache>
                <c:ptCount val="49"/>
                <c:pt idx="0">
                  <c:v>225.589764</c:v>
                </c:pt>
                <c:pt idx="1">
                  <c:v>225.757002</c:v>
                </c:pt>
                <c:pt idx="2">
                  <c:v>225.791396</c:v>
                </c:pt>
                <c:pt idx="3">
                  <c:v>225.874451</c:v>
                </c:pt>
                <c:pt idx="4">
                  <c:v>225.000388</c:v>
                </c:pt>
                <c:pt idx="5">
                  <c:v>214.473202</c:v>
                </c:pt>
                <c:pt idx="6">
                  <c:v>205.922262</c:v>
                </c:pt>
                <c:pt idx="7">
                  <c:v>195.109868</c:v>
                </c:pt>
                <c:pt idx="8">
                  <c:v>182.202544</c:v>
                </c:pt>
                <c:pt idx="9">
                  <c:v>160.923445</c:v>
                </c:pt>
                <c:pt idx="10">
                  <c:v>144.494968</c:v>
                </c:pt>
                <c:pt idx="11">
                  <c:v>126.75503</c:v>
                </c:pt>
                <c:pt idx="12">
                  <c:v>117.525822</c:v>
                </c:pt>
                <c:pt idx="13">
                  <c:v>111.83339</c:v>
                </c:pt>
                <c:pt idx="14">
                  <c:v>107.162662</c:v>
                </c:pt>
                <c:pt idx="15">
                  <c:v>103.585943</c:v>
                </c:pt>
                <c:pt idx="16">
                  <c:v>102.366604</c:v>
                </c:pt>
                <c:pt idx="17">
                  <c:v>98.171196</c:v>
                </c:pt>
                <c:pt idx="18">
                  <c:v>94.520965</c:v>
                </c:pt>
                <c:pt idx="19">
                  <c:v>88.401855</c:v>
                </c:pt>
                <c:pt idx="20">
                  <c:v>83.269754</c:v>
                </c:pt>
                <c:pt idx="21">
                  <c:v>74.787584</c:v>
                </c:pt>
                <c:pt idx="22">
                  <c:v>68.276704</c:v>
                </c:pt>
                <c:pt idx="23">
                  <c:v>62.164656</c:v>
                </c:pt>
                <c:pt idx="24">
                  <c:v>56.631591</c:v>
                </c:pt>
                <c:pt idx="25">
                  <c:v>54.206601</c:v>
                </c:pt>
                <c:pt idx="26">
                  <c:v>51.745656</c:v>
                </c:pt>
                <c:pt idx="27">
                  <c:v>50.371752</c:v>
                </c:pt>
                <c:pt idx="28">
                  <c:v>48.360309</c:v>
                </c:pt>
                <c:pt idx="29">
                  <c:v>47.509318</c:v>
                </c:pt>
                <c:pt idx="30">
                  <c:v>45.94032</c:v>
                </c:pt>
                <c:pt idx="31">
                  <c:v>45.148499</c:v>
                </c:pt>
                <c:pt idx="32">
                  <c:v>41.799734</c:v>
                </c:pt>
                <c:pt idx="33">
                  <c:v>37.777052</c:v>
                </c:pt>
                <c:pt idx="34">
                  <c:v>36.885963</c:v>
                </c:pt>
                <c:pt idx="35">
                  <c:v>33.77162</c:v>
                </c:pt>
                <c:pt idx="36">
                  <c:v>32.379286</c:v>
                </c:pt>
                <c:pt idx="37">
                  <c:v>29.592804</c:v>
                </c:pt>
                <c:pt idx="38">
                  <c:v>27.635417</c:v>
                </c:pt>
                <c:pt idx="39">
                  <c:v>25.9129</c:v>
                </c:pt>
                <c:pt idx="40">
                  <c:v>25.080121</c:v>
                </c:pt>
                <c:pt idx="41">
                  <c:v>24.600211</c:v>
                </c:pt>
                <c:pt idx="42">
                  <c:v>23.616947</c:v>
                </c:pt>
                <c:pt idx="43">
                  <c:v>22.580487</c:v>
                </c:pt>
                <c:pt idx="44">
                  <c:v>21.900949</c:v>
                </c:pt>
                <c:pt idx="45">
                  <c:v>21.074459</c:v>
                </c:pt>
                <c:pt idx="46">
                  <c:v>20.312078</c:v>
                </c:pt>
                <c:pt idx="47">
                  <c:v>18.59621</c:v>
                </c:pt>
                <c:pt idx="48">
                  <c:v>18.282301</c:v>
                </c:pt>
              </c:numCache>
            </c:numRef>
          </c:yVal>
          <c:smooth val="0"/>
        </c:ser>
        <c:ser>
          <c:idx val="5"/>
          <c:order val="1"/>
          <c:tx>
            <c:v>2X2X20/D/GI=0.8</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'[1]ss#16 CC28 2X2X20'!$Q$2:$Q$50</c:f>
              <c:numCache>
                <c:ptCount val="49"/>
                <c:pt idx="0">
                  <c:v>3</c:v>
                </c:pt>
                <c:pt idx="1">
                  <c:v>5</c:v>
                </c:pt>
                <c:pt idx="2">
                  <c:v>7</c:v>
                </c:pt>
                <c:pt idx="3">
                  <c:v>9</c:v>
                </c:pt>
                <c:pt idx="4">
                  <c:v>11</c:v>
                </c:pt>
                <c:pt idx="5">
                  <c:v>13</c:v>
                </c:pt>
                <c:pt idx="6">
                  <c:v>15</c:v>
                </c:pt>
                <c:pt idx="7">
                  <c:v>17</c:v>
                </c:pt>
                <c:pt idx="8">
                  <c:v>19</c:v>
                </c:pt>
                <c:pt idx="9">
                  <c:v>21</c:v>
                </c:pt>
                <c:pt idx="10">
                  <c:v>23</c:v>
                </c:pt>
                <c:pt idx="11">
                  <c:v>25</c:v>
                </c:pt>
                <c:pt idx="12">
                  <c:v>27</c:v>
                </c:pt>
                <c:pt idx="13">
                  <c:v>29</c:v>
                </c:pt>
                <c:pt idx="14">
                  <c:v>31</c:v>
                </c:pt>
                <c:pt idx="15">
                  <c:v>33</c:v>
                </c:pt>
                <c:pt idx="16">
                  <c:v>35</c:v>
                </c:pt>
                <c:pt idx="17">
                  <c:v>37</c:v>
                </c:pt>
                <c:pt idx="18">
                  <c:v>39</c:v>
                </c:pt>
                <c:pt idx="19">
                  <c:v>41</c:v>
                </c:pt>
                <c:pt idx="20">
                  <c:v>43</c:v>
                </c:pt>
                <c:pt idx="21">
                  <c:v>45</c:v>
                </c:pt>
                <c:pt idx="22">
                  <c:v>47</c:v>
                </c:pt>
                <c:pt idx="23">
                  <c:v>49</c:v>
                </c:pt>
                <c:pt idx="24">
                  <c:v>51</c:v>
                </c:pt>
                <c:pt idx="25">
                  <c:v>53</c:v>
                </c:pt>
                <c:pt idx="26">
                  <c:v>55</c:v>
                </c:pt>
                <c:pt idx="27">
                  <c:v>57</c:v>
                </c:pt>
                <c:pt idx="28">
                  <c:v>59</c:v>
                </c:pt>
                <c:pt idx="29">
                  <c:v>61</c:v>
                </c:pt>
                <c:pt idx="30">
                  <c:v>63</c:v>
                </c:pt>
                <c:pt idx="31">
                  <c:v>65</c:v>
                </c:pt>
                <c:pt idx="32">
                  <c:v>67</c:v>
                </c:pt>
                <c:pt idx="33">
                  <c:v>69</c:v>
                </c:pt>
                <c:pt idx="34">
                  <c:v>71</c:v>
                </c:pt>
                <c:pt idx="35">
                  <c:v>73</c:v>
                </c:pt>
                <c:pt idx="36">
                  <c:v>75</c:v>
                </c:pt>
                <c:pt idx="37">
                  <c:v>77</c:v>
                </c:pt>
                <c:pt idx="38">
                  <c:v>79</c:v>
                </c:pt>
                <c:pt idx="39">
                  <c:v>81</c:v>
                </c:pt>
                <c:pt idx="40">
                  <c:v>83</c:v>
                </c:pt>
                <c:pt idx="41">
                  <c:v>85</c:v>
                </c:pt>
                <c:pt idx="42">
                  <c:v>87</c:v>
                </c:pt>
                <c:pt idx="43">
                  <c:v>89</c:v>
                </c:pt>
                <c:pt idx="44">
                  <c:v>91</c:v>
                </c:pt>
                <c:pt idx="45">
                  <c:v>93</c:v>
                </c:pt>
                <c:pt idx="46">
                  <c:v>95</c:v>
                </c:pt>
                <c:pt idx="47">
                  <c:v>97</c:v>
                </c:pt>
                <c:pt idx="48">
                  <c:v>99</c:v>
                </c:pt>
              </c:numCache>
            </c:numRef>
          </c:xVal>
          <c:yVal>
            <c:numRef>
              <c:f>'[1]ss#16 CC28 2X2X20'!$S$2:$S$50</c:f>
              <c:numCache>
                <c:ptCount val="49"/>
                <c:pt idx="0">
                  <c:v>113.868648</c:v>
                </c:pt>
                <c:pt idx="1">
                  <c:v>113.90779</c:v>
                </c:pt>
                <c:pt idx="2">
                  <c:v>113.927491</c:v>
                </c:pt>
                <c:pt idx="3">
                  <c:v>113.973974</c:v>
                </c:pt>
                <c:pt idx="4">
                  <c:v>113.665431</c:v>
                </c:pt>
                <c:pt idx="5">
                  <c:v>112.467569</c:v>
                </c:pt>
                <c:pt idx="6">
                  <c:v>109.176001</c:v>
                </c:pt>
                <c:pt idx="7">
                  <c:v>106.296965</c:v>
                </c:pt>
                <c:pt idx="8">
                  <c:v>102.06991</c:v>
                </c:pt>
                <c:pt idx="9">
                  <c:v>97.514617</c:v>
                </c:pt>
                <c:pt idx="10">
                  <c:v>90.532851</c:v>
                </c:pt>
                <c:pt idx="11">
                  <c:v>82.830878</c:v>
                </c:pt>
                <c:pt idx="12">
                  <c:v>77.594721</c:v>
                </c:pt>
                <c:pt idx="13">
                  <c:v>69.694538</c:v>
                </c:pt>
                <c:pt idx="14">
                  <c:v>65.726702</c:v>
                </c:pt>
                <c:pt idx="15">
                  <c:v>60.711321</c:v>
                </c:pt>
                <c:pt idx="16">
                  <c:v>57.986537</c:v>
                </c:pt>
                <c:pt idx="17">
                  <c:v>53.913205</c:v>
                </c:pt>
                <c:pt idx="18">
                  <c:v>51.229925</c:v>
                </c:pt>
                <c:pt idx="19">
                  <c:v>50.520019</c:v>
                </c:pt>
                <c:pt idx="20">
                  <c:v>48.362753</c:v>
                </c:pt>
                <c:pt idx="21">
                  <c:v>46.726922</c:v>
                </c:pt>
                <c:pt idx="22">
                  <c:v>45.251046</c:v>
                </c:pt>
                <c:pt idx="23">
                  <c:v>42.764835</c:v>
                </c:pt>
                <c:pt idx="24">
                  <c:v>41.135456</c:v>
                </c:pt>
                <c:pt idx="25">
                  <c:v>38.051346</c:v>
                </c:pt>
                <c:pt idx="26">
                  <c:v>36.561675</c:v>
                </c:pt>
                <c:pt idx="27">
                  <c:v>33.091815</c:v>
                </c:pt>
                <c:pt idx="28">
                  <c:v>32.815807</c:v>
                </c:pt>
                <c:pt idx="29">
                  <c:v>29.518334</c:v>
                </c:pt>
                <c:pt idx="30">
                  <c:v>28.34357</c:v>
                </c:pt>
                <c:pt idx="31">
                  <c:v>26.407285</c:v>
                </c:pt>
                <c:pt idx="32">
                  <c:v>25.525551</c:v>
                </c:pt>
                <c:pt idx="33">
                  <c:v>25.045786</c:v>
                </c:pt>
                <c:pt idx="34">
                  <c:v>23.90897</c:v>
                </c:pt>
                <c:pt idx="35">
                  <c:v>22.98303</c:v>
                </c:pt>
                <c:pt idx="36">
                  <c:v>22.539953</c:v>
                </c:pt>
                <c:pt idx="37">
                  <c:v>21.208068</c:v>
                </c:pt>
                <c:pt idx="38">
                  <c:v>20.796046</c:v>
                </c:pt>
                <c:pt idx="39">
                  <c:v>20.4163</c:v>
                </c:pt>
                <c:pt idx="40">
                  <c:v>19.252388</c:v>
                </c:pt>
                <c:pt idx="41">
                  <c:v>18.614088</c:v>
                </c:pt>
                <c:pt idx="42">
                  <c:v>17.618047</c:v>
                </c:pt>
                <c:pt idx="43">
                  <c:v>16.858353</c:v>
                </c:pt>
                <c:pt idx="44">
                  <c:v>16.046787</c:v>
                </c:pt>
                <c:pt idx="45">
                  <c:v>15.66573</c:v>
                </c:pt>
                <c:pt idx="46">
                  <c:v>14.667723</c:v>
                </c:pt>
                <c:pt idx="47">
                  <c:v>13.781062</c:v>
                </c:pt>
                <c:pt idx="48">
                  <c:v>13.127611</c:v>
                </c:pt>
              </c:numCache>
            </c:numRef>
          </c:yVal>
          <c:smooth val="0"/>
        </c:ser>
        <c:axId val="42845176"/>
        <c:axId val="50062265"/>
      </c:scatterChart>
      <c:valAx>
        <c:axId val="42845176"/>
        <c:scaling>
          <c:orientation val="minMax"/>
          <c:max val="100"/>
          <c:min val="0"/>
        </c:scaling>
        <c:axPos val="b"/>
        <c:title>
          <c:tx>
            <c:rich>
              <a:bodyPr vert="horz" rot="0" anchor="ctr"/>
              <a:lstStyle/>
              <a:p>
                <a:pPr algn="ctr">
                  <a:defRPr/>
                </a:pPr>
                <a:r>
                  <a:rPr lang="en-US" cap="none" sz="900" b="1" i="0" u="none" baseline="0">
                    <a:latin typeface="Arial"/>
                    <a:ea typeface="Arial"/>
                    <a:cs typeface="Arial"/>
                  </a:rPr>
                  <a:t>Range (m)</a:t>
                </a:r>
              </a:p>
            </c:rich>
          </c:tx>
          <c:layout/>
          <c:overlay val="0"/>
          <c:spPr>
            <a:noFill/>
            <a:ln>
              <a:noFill/>
            </a:ln>
          </c:spPr>
        </c:title>
        <c:majorGridlines/>
        <c:delete val="0"/>
        <c:numFmt formatCode="General" sourceLinked="1"/>
        <c:majorTickMark val="out"/>
        <c:minorTickMark val="none"/>
        <c:tickLblPos val="nextTo"/>
        <c:crossAx val="50062265"/>
        <c:crosses val="autoZero"/>
        <c:crossBetween val="midCat"/>
        <c:dispUnits/>
      </c:valAx>
      <c:valAx>
        <c:axId val="50062265"/>
        <c:scaling>
          <c:orientation val="minMax"/>
        </c:scaling>
        <c:axPos val="l"/>
        <c:title>
          <c:tx>
            <c:rich>
              <a:bodyPr vert="horz" rot="-5400000" anchor="ctr"/>
              <a:lstStyle/>
              <a:p>
                <a:pPr algn="ctr">
                  <a:defRPr/>
                </a:pPr>
                <a:r>
                  <a:rPr lang="en-US" cap="none" sz="900" b="1" i="0" u="none" baseline="0">
                    <a:latin typeface="Arial"/>
                    <a:ea typeface="Arial"/>
                    <a:cs typeface="Arial"/>
                  </a:rPr>
                  <a:t>Goodput (Mbps)</a:t>
                </a:r>
              </a:p>
            </c:rich>
          </c:tx>
          <c:layout/>
          <c:overlay val="0"/>
          <c:spPr>
            <a:noFill/>
            <a:ln>
              <a:noFill/>
            </a:ln>
          </c:spPr>
        </c:title>
        <c:majorGridlines/>
        <c:delete val="0"/>
        <c:numFmt formatCode="General" sourceLinked="1"/>
        <c:majorTickMark val="out"/>
        <c:minorTickMark val="none"/>
        <c:tickLblPos val="nextTo"/>
        <c:crossAx val="42845176"/>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CC 27 vs. CC 28, Channel B</a:t>
            </a:r>
          </a:p>
        </c:rich>
      </c:tx>
      <c:layout/>
      <c:spPr>
        <a:noFill/>
        <a:ln>
          <a:noFill/>
        </a:ln>
      </c:spPr>
    </c:title>
    <c:plotArea>
      <c:layout/>
      <c:scatterChart>
        <c:scatterStyle val="line"/>
        <c:varyColors val="0"/>
        <c:ser>
          <c:idx val="0"/>
          <c:order val="0"/>
          <c:tx>
            <c:v>2X2X40/B/GI=0.8</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'[1]ss#16 CC27 2X2X40'!$O$2:$O$50</c:f>
              <c:numCache>
                <c:ptCount val="49"/>
                <c:pt idx="0">
                  <c:v>3</c:v>
                </c:pt>
                <c:pt idx="1">
                  <c:v>5</c:v>
                </c:pt>
                <c:pt idx="2">
                  <c:v>7</c:v>
                </c:pt>
                <c:pt idx="3">
                  <c:v>9</c:v>
                </c:pt>
                <c:pt idx="4">
                  <c:v>11</c:v>
                </c:pt>
                <c:pt idx="5">
                  <c:v>13</c:v>
                </c:pt>
                <c:pt idx="6">
                  <c:v>15</c:v>
                </c:pt>
                <c:pt idx="7">
                  <c:v>17</c:v>
                </c:pt>
                <c:pt idx="8">
                  <c:v>19</c:v>
                </c:pt>
                <c:pt idx="9">
                  <c:v>21</c:v>
                </c:pt>
                <c:pt idx="10">
                  <c:v>23</c:v>
                </c:pt>
                <c:pt idx="11">
                  <c:v>25</c:v>
                </c:pt>
                <c:pt idx="12">
                  <c:v>27</c:v>
                </c:pt>
                <c:pt idx="13">
                  <c:v>29</c:v>
                </c:pt>
                <c:pt idx="14">
                  <c:v>31</c:v>
                </c:pt>
                <c:pt idx="15">
                  <c:v>33</c:v>
                </c:pt>
                <c:pt idx="16">
                  <c:v>35</c:v>
                </c:pt>
                <c:pt idx="17">
                  <c:v>37</c:v>
                </c:pt>
                <c:pt idx="18">
                  <c:v>39</c:v>
                </c:pt>
                <c:pt idx="19">
                  <c:v>41</c:v>
                </c:pt>
                <c:pt idx="20">
                  <c:v>43</c:v>
                </c:pt>
                <c:pt idx="21">
                  <c:v>45</c:v>
                </c:pt>
                <c:pt idx="22">
                  <c:v>47</c:v>
                </c:pt>
                <c:pt idx="23">
                  <c:v>49</c:v>
                </c:pt>
                <c:pt idx="24">
                  <c:v>51</c:v>
                </c:pt>
                <c:pt idx="25">
                  <c:v>53</c:v>
                </c:pt>
                <c:pt idx="26">
                  <c:v>55</c:v>
                </c:pt>
                <c:pt idx="27">
                  <c:v>57</c:v>
                </c:pt>
                <c:pt idx="28">
                  <c:v>59</c:v>
                </c:pt>
                <c:pt idx="29">
                  <c:v>61</c:v>
                </c:pt>
                <c:pt idx="30">
                  <c:v>63</c:v>
                </c:pt>
                <c:pt idx="31">
                  <c:v>65</c:v>
                </c:pt>
                <c:pt idx="32">
                  <c:v>67</c:v>
                </c:pt>
                <c:pt idx="33">
                  <c:v>69</c:v>
                </c:pt>
                <c:pt idx="34">
                  <c:v>71</c:v>
                </c:pt>
                <c:pt idx="35">
                  <c:v>73</c:v>
                </c:pt>
                <c:pt idx="36">
                  <c:v>75</c:v>
                </c:pt>
                <c:pt idx="37">
                  <c:v>77</c:v>
                </c:pt>
                <c:pt idx="38">
                  <c:v>79</c:v>
                </c:pt>
                <c:pt idx="39">
                  <c:v>81</c:v>
                </c:pt>
                <c:pt idx="40">
                  <c:v>83</c:v>
                </c:pt>
                <c:pt idx="41">
                  <c:v>85</c:v>
                </c:pt>
                <c:pt idx="42">
                  <c:v>87</c:v>
                </c:pt>
                <c:pt idx="43">
                  <c:v>89</c:v>
                </c:pt>
                <c:pt idx="44">
                  <c:v>91</c:v>
                </c:pt>
                <c:pt idx="45">
                  <c:v>93</c:v>
                </c:pt>
                <c:pt idx="46">
                  <c:v>95</c:v>
                </c:pt>
                <c:pt idx="47">
                  <c:v>97</c:v>
                </c:pt>
                <c:pt idx="48">
                  <c:v>99</c:v>
                </c:pt>
              </c:numCache>
            </c:numRef>
          </c:xVal>
          <c:yVal>
            <c:numRef>
              <c:f>'[1]ss#16 CC27 2X2X40'!$P$2:$P$50</c:f>
              <c:numCache>
                <c:ptCount val="49"/>
                <c:pt idx="0">
                  <c:v>225.589764</c:v>
                </c:pt>
                <c:pt idx="1">
                  <c:v>225.685474</c:v>
                </c:pt>
                <c:pt idx="2">
                  <c:v>221.843252</c:v>
                </c:pt>
                <c:pt idx="3">
                  <c:v>211.456533</c:v>
                </c:pt>
                <c:pt idx="4">
                  <c:v>196.024827</c:v>
                </c:pt>
                <c:pt idx="5">
                  <c:v>168.763607</c:v>
                </c:pt>
                <c:pt idx="6">
                  <c:v>153.618951</c:v>
                </c:pt>
                <c:pt idx="7">
                  <c:v>130.588913</c:v>
                </c:pt>
                <c:pt idx="8">
                  <c:v>124.25678</c:v>
                </c:pt>
                <c:pt idx="9">
                  <c:v>114.492533</c:v>
                </c:pt>
                <c:pt idx="10">
                  <c:v>109.798949</c:v>
                </c:pt>
                <c:pt idx="11">
                  <c:v>101.73429</c:v>
                </c:pt>
                <c:pt idx="12">
                  <c:v>96.997548</c:v>
                </c:pt>
                <c:pt idx="13">
                  <c:v>88.724839</c:v>
                </c:pt>
                <c:pt idx="14">
                  <c:v>86.33003</c:v>
                </c:pt>
                <c:pt idx="15">
                  <c:v>75.451227</c:v>
                </c:pt>
                <c:pt idx="16">
                  <c:v>71.122222</c:v>
                </c:pt>
                <c:pt idx="17">
                  <c:v>63.799036</c:v>
                </c:pt>
                <c:pt idx="18">
                  <c:v>63.142399</c:v>
                </c:pt>
                <c:pt idx="19">
                  <c:v>55.306197</c:v>
                </c:pt>
                <c:pt idx="20">
                  <c:v>51.614027</c:v>
                </c:pt>
                <c:pt idx="21">
                  <c:v>46.771596</c:v>
                </c:pt>
                <c:pt idx="22">
                  <c:v>45.730775</c:v>
                </c:pt>
                <c:pt idx="23">
                  <c:v>44.015415</c:v>
                </c:pt>
                <c:pt idx="24">
                  <c:v>38.625252</c:v>
                </c:pt>
                <c:pt idx="25">
                  <c:v>36.773175</c:v>
                </c:pt>
                <c:pt idx="26">
                  <c:v>34.704442</c:v>
                </c:pt>
                <c:pt idx="27">
                  <c:v>32.106494</c:v>
                </c:pt>
                <c:pt idx="28">
                  <c:v>30.520531</c:v>
                </c:pt>
                <c:pt idx="29">
                  <c:v>27.943066</c:v>
                </c:pt>
                <c:pt idx="30">
                  <c:v>24.003249</c:v>
                </c:pt>
                <c:pt idx="31">
                  <c:v>23.423703</c:v>
                </c:pt>
                <c:pt idx="32">
                  <c:v>21.56557</c:v>
                </c:pt>
                <c:pt idx="33">
                  <c:v>20.033089</c:v>
                </c:pt>
                <c:pt idx="34">
                  <c:v>17.739516</c:v>
                </c:pt>
                <c:pt idx="35">
                  <c:v>15.576779</c:v>
                </c:pt>
                <c:pt idx="36">
                  <c:v>15.03857</c:v>
                </c:pt>
                <c:pt idx="37">
                  <c:v>13.224912</c:v>
                </c:pt>
                <c:pt idx="38">
                  <c:v>12.406748</c:v>
                </c:pt>
                <c:pt idx="39">
                  <c:v>11.035983</c:v>
                </c:pt>
                <c:pt idx="40">
                  <c:v>9.391605</c:v>
                </c:pt>
                <c:pt idx="41">
                  <c:v>8.686889</c:v>
                </c:pt>
                <c:pt idx="42">
                  <c:v>7.278397</c:v>
                </c:pt>
                <c:pt idx="43">
                  <c:v>6.424693</c:v>
                </c:pt>
                <c:pt idx="44">
                  <c:v>5.884883</c:v>
                </c:pt>
                <c:pt idx="45">
                  <c:v>5.139805</c:v>
                </c:pt>
                <c:pt idx="46">
                  <c:v>4.578119</c:v>
                </c:pt>
                <c:pt idx="47">
                  <c:v>3.931444</c:v>
                </c:pt>
                <c:pt idx="48">
                  <c:v>3.787961</c:v>
                </c:pt>
              </c:numCache>
            </c:numRef>
          </c:yVal>
          <c:smooth val="0"/>
        </c:ser>
        <c:ser>
          <c:idx val="1"/>
          <c:order val="1"/>
          <c:tx>
            <c:v>2X2X20/B/GI=0.8</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'[1]ss#16 CC28 2X2X20'!$Q$2:$Q$50</c:f>
              <c:numCache>
                <c:ptCount val="49"/>
                <c:pt idx="0">
                  <c:v>3</c:v>
                </c:pt>
                <c:pt idx="1">
                  <c:v>5</c:v>
                </c:pt>
                <c:pt idx="2">
                  <c:v>7</c:v>
                </c:pt>
                <c:pt idx="3">
                  <c:v>9</c:v>
                </c:pt>
                <c:pt idx="4">
                  <c:v>11</c:v>
                </c:pt>
                <c:pt idx="5">
                  <c:v>13</c:v>
                </c:pt>
                <c:pt idx="6">
                  <c:v>15</c:v>
                </c:pt>
                <c:pt idx="7">
                  <c:v>17</c:v>
                </c:pt>
                <c:pt idx="8">
                  <c:v>19</c:v>
                </c:pt>
                <c:pt idx="9">
                  <c:v>21</c:v>
                </c:pt>
                <c:pt idx="10">
                  <c:v>23</c:v>
                </c:pt>
                <c:pt idx="11">
                  <c:v>25</c:v>
                </c:pt>
                <c:pt idx="12">
                  <c:v>27</c:v>
                </c:pt>
                <c:pt idx="13">
                  <c:v>29</c:v>
                </c:pt>
                <c:pt idx="14">
                  <c:v>31</c:v>
                </c:pt>
                <c:pt idx="15">
                  <c:v>33</c:v>
                </c:pt>
                <c:pt idx="16">
                  <c:v>35</c:v>
                </c:pt>
                <c:pt idx="17">
                  <c:v>37</c:v>
                </c:pt>
                <c:pt idx="18">
                  <c:v>39</c:v>
                </c:pt>
                <c:pt idx="19">
                  <c:v>41</c:v>
                </c:pt>
                <c:pt idx="20">
                  <c:v>43</c:v>
                </c:pt>
                <c:pt idx="21">
                  <c:v>45</c:v>
                </c:pt>
                <c:pt idx="22">
                  <c:v>47</c:v>
                </c:pt>
                <c:pt idx="23">
                  <c:v>49</c:v>
                </c:pt>
                <c:pt idx="24">
                  <c:v>51</c:v>
                </c:pt>
                <c:pt idx="25">
                  <c:v>53</c:v>
                </c:pt>
                <c:pt idx="26">
                  <c:v>55</c:v>
                </c:pt>
                <c:pt idx="27">
                  <c:v>57</c:v>
                </c:pt>
                <c:pt idx="28">
                  <c:v>59</c:v>
                </c:pt>
                <c:pt idx="29">
                  <c:v>61</c:v>
                </c:pt>
                <c:pt idx="30">
                  <c:v>63</c:v>
                </c:pt>
                <c:pt idx="31">
                  <c:v>65</c:v>
                </c:pt>
                <c:pt idx="32">
                  <c:v>67</c:v>
                </c:pt>
                <c:pt idx="33">
                  <c:v>69</c:v>
                </c:pt>
                <c:pt idx="34">
                  <c:v>71</c:v>
                </c:pt>
                <c:pt idx="35">
                  <c:v>73</c:v>
                </c:pt>
                <c:pt idx="36">
                  <c:v>75</c:v>
                </c:pt>
                <c:pt idx="37">
                  <c:v>77</c:v>
                </c:pt>
                <c:pt idx="38">
                  <c:v>79</c:v>
                </c:pt>
                <c:pt idx="39">
                  <c:v>81</c:v>
                </c:pt>
                <c:pt idx="40">
                  <c:v>83</c:v>
                </c:pt>
                <c:pt idx="41">
                  <c:v>85</c:v>
                </c:pt>
                <c:pt idx="42">
                  <c:v>87</c:v>
                </c:pt>
                <c:pt idx="43">
                  <c:v>89</c:v>
                </c:pt>
                <c:pt idx="44">
                  <c:v>91</c:v>
                </c:pt>
                <c:pt idx="45">
                  <c:v>93</c:v>
                </c:pt>
                <c:pt idx="46">
                  <c:v>95</c:v>
                </c:pt>
                <c:pt idx="47">
                  <c:v>97</c:v>
                </c:pt>
                <c:pt idx="48">
                  <c:v>99</c:v>
                </c:pt>
              </c:numCache>
            </c:numRef>
          </c:xVal>
          <c:yVal>
            <c:numRef>
              <c:f>'[1]ss#16 CC28 2X2X20'!$R$2:$R$50</c:f>
              <c:numCache>
                <c:ptCount val="49"/>
                <c:pt idx="0">
                  <c:v>113.868648</c:v>
                </c:pt>
                <c:pt idx="1">
                  <c:v>113.887022</c:v>
                </c:pt>
                <c:pt idx="2">
                  <c:v>112.596496</c:v>
                </c:pt>
                <c:pt idx="3">
                  <c:v>110.938135</c:v>
                </c:pt>
                <c:pt idx="4">
                  <c:v>106.19213</c:v>
                </c:pt>
                <c:pt idx="5">
                  <c:v>97.833992</c:v>
                </c:pt>
                <c:pt idx="6">
                  <c:v>91.797753</c:v>
                </c:pt>
                <c:pt idx="7">
                  <c:v>85.388806</c:v>
                </c:pt>
                <c:pt idx="8">
                  <c:v>77.631293</c:v>
                </c:pt>
                <c:pt idx="9">
                  <c:v>70.955263</c:v>
                </c:pt>
                <c:pt idx="10">
                  <c:v>63.005924</c:v>
                </c:pt>
                <c:pt idx="11">
                  <c:v>59.666954</c:v>
                </c:pt>
                <c:pt idx="12">
                  <c:v>55.538804</c:v>
                </c:pt>
                <c:pt idx="13">
                  <c:v>52.367758</c:v>
                </c:pt>
                <c:pt idx="14">
                  <c:v>49.269267</c:v>
                </c:pt>
                <c:pt idx="15">
                  <c:v>45.6848</c:v>
                </c:pt>
                <c:pt idx="16">
                  <c:v>44.213693</c:v>
                </c:pt>
                <c:pt idx="17">
                  <c:v>41.412756</c:v>
                </c:pt>
                <c:pt idx="18">
                  <c:v>38.614733</c:v>
                </c:pt>
                <c:pt idx="19">
                  <c:v>35.562029</c:v>
                </c:pt>
                <c:pt idx="20">
                  <c:v>33.456861</c:v>
                </c:pt>
                <c:pt idx="21">
                  <c:v>30.803658</c:v>
                </c:pt>
                <c:pt idx="22">
                  <c:v>29.368402</c:v>
                </c:pt>
                <c:pt idx="23">
                  <c:v>27.086912</c:v>
                </c:pt>
                <c:pt idx="24">
                  <c:v>25.311953</c:v>
                </c:pt>
                <c:pt idx="25">
                  <c:v>23.970493</c:v>
                </c:pt>
                <c:pt idx="26">
                  <c:v>22.557284</c:v>
                </c:pt>
                <c:pt idx="27">
                  <c:v>20.951965</c:v>
                </c:pt>
                <c:pt idx="28">
                  <c:v>19.614127</c:v>
                </c:pt>
                <c:pt idx="29">
                  <c:v>19.340449</c:v>
                </c:pt>
                <c:pt idx="30">
                  <c:v>18.504121</c:v>
                </c:pt>
                <c:pt idx="31">
                  <c:v>17.815024</c:v>
                </c:pt>
                <c:pt idx="32">
                  <c:v>16.470101</c:v>
                </c:pt>
                <c:pt idx="33">
                  <c:v>15.209354</c:v>
                </c:pt>
                <c:pt idx="34">
                  <c:v>14.176674</c:v>
                </c:pt>
                <c:pt idx="35">
                  <c:v>13.446679</c:v>
                </c:pt>
                <c:pt idx="36">
                  <c:v>12.522884</c:v>
                </c:pt>
                <c:pt idx="37">
                  <c:v>11.781778</c:v>
                </c:pt>
                <c:pt idx="38">
                  <c:v>10.179736</c:v>
                </c:pt>
                <c:pt idx="39">
                  <c:v>9.802423</c:v>
                </c:pt>
                <c:pt idx="40">
                  <c:v>8.734321</c:v>
                </c:pt>
                <c:pt idx="41">
                  <c:v>7.891221</c:v>
                </c:pt>
                <c:pt idx="42">
                  <c:v>7.252799</c:v>
                </c:pt>
                <c:pt idx="43">
                  <c:v>7.021938</c:v>
                </c:pt>
                <c:pt idx="44">
                  <c:v>6.18707</c:v>
                </c:pt>
                <c:pt idx="45">
                  <c:v>5.865828</c:v>
                </c:pt>
                <c:pt idx="46">
                  <c:v>5.351973</c:v>
                </c:pt>
                <c:pt idx="47">
                  <c:v>5.074967</c:v>
                </c:pt>
                <c:pt idx="48">
                  <c:v>4.646157</c:v>
                </c:pt>
              </c:numCache>
            </c:numRef>
          </c:yVal>
          <c:smooth val="0"/>
        </c:ser>
        <c:ser>
          <c:idx val="2"/>
          <c:order val="2"/>
          <c:tx>
            <c:v>2X2X40/B/GI=0.4</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'[1]ss#16 CC27 2X2X40'!$O$2:$O$50</c:f>
              <c:numCache>
                <c:ptCount val="49"/>
                <c:pt idx="0">
                  <c:v>3</c:v>
                </c:pt>
                <c:pt idx="1">
                  <c:v>5</c:v>
                </c:pt>
                <c:pt idx="2">
                  <c:v>7</c:v>
                </c:pt>
                <c:pt idx="3">
                  <c:v>9</c:v>
                </c:pt>
                <c:pt idx="4">
                  <c:v>11</c:v>
                </c:pt>
                <c:pt idx="5">
                  <c:v>13</c:v>
                </c:pt>
                <c:pt idx="6">
                  <c:v>15</c:v>
                </c:pt>
                <c:pt idx="7">
                  <c:v>17</c:v>
                </c:pt>
                <c:pt idx="8">
                  <c:v>19</c:v>
                </c:pt>
                <c:pt idx="9">
                  <c:v>21</c:v>
                </c:pt>
                <c:pt idx="10">
                  <c:v>23</c:v>
                </c:pt>
                <c:pt idx="11">
                  <c:v>25</c:v>
                </c:pt>
                <c:pt idx="12">
                  <c:v>27</c:v>
                </c:pt>
                <c:pt idx="13">
                  <c:v>29</c:v>
                </c:pt>
                <c:pt idx="14">
                  <c:v>31</c:v>
                </c:pt>
                <c:pt idx="15">
                  <c:v>33</c:v>
                </c:pt>
                <c:pt idx="16">
                  <c:v>35</c:v>
                </c:pt>
                <c:pt idx="17">
                  <c:v>37</c:v>
                </c:pt>
                <c:pt idx="18">
                  <c:v>39</c:v>
                </c:pt>
                <c:pt idx="19">
                  <c:v>41</c:v>
                </c:pt>
                <c:pt idx="20">
                  <c:v>43</c:v>
                </c:pt>
                <c:pt idx="21">
                  <c:v>45</c:v>
                </c:pt>
                <c:pt idx="22">
                  <c:v>47</c:v>
                </c:pt>
                <c:pt idx="23">
                  <c:v>49</c:v>
                </c:pt>
                <c:pt idx="24">
                  <c:v>51</c:v>
                </c:pt>
                <c:pt idx="25">
                  <c:v>53</c:v>
                </c:pt>
                <c:pt idx="26">
                  <c:v>55</c:v>
                </c:pt>
                <c:pt idx="27">
                  <c:v>57</c:v>
                </c:pt>
                <c:pt idx="28">
                  <c:v>59</c:v>
                </c:pt>
                <c:pt idx="29">
                  <c:v>61</c:v>
                </c:pt>
                <c:pt idx="30">
                  <c:v>63</c:v>
                </c:pt>
                <c:pt idx="31">
                  <c:v>65</c:v>
                </c:pt>
                <c:pt idx="32">
                  <c:v>67</c:v>
                </c:pt>
                <c:pt idx="33">
                  <c:v>69</c:v>
                </c:pt>
                <c:pt idx="34">
                  <c:v>71</c:v>
                </c:pt>
                <c:pt idx="35">
                  <c:v>73</c:v>
                </c:pt>
                <c:pt idx="36">
                  <c:v>75</c:v>
                </c:pt>
                <c:pt idx="37">
                  <c:v>77</c:v>
                </c:pt>
                <c:pt idx="38">
                  <c:v>79</c:v>
                </c:pt>
                <c:pt idx="39">
                  <c:v>81</c:v>
                </c:pt>
                <c:pt idx="40">
                  <c:v>83</c:v>
                </c:pt>
                <c:pt idx="41">
                  <c:v>85</c:v>
                </c:pt>
                <c:pt idx="42">
                  <c:v>87</c:v>
                </c:pt>
                <c:pt idx="43">
                  <c:v>89</c:v>
                </c:pt>
                <c:pt idx="44">
                  <c:v>91</c:v>
                </c:pt>
                <c:pt idx="45">
                  <c:v>93</c:v>
                </c:pt>
                <c:pt idx="46">
                  <c:v>95</c:v>
                </c:pt>
                <c:pt idx="47">
                  <c:v>97</c:v>
                </c:pt>
                <c:pt idx="48">
                  <c:v>99</c:v>
                </c:pt>
              </c:numCache>
            </c:numRef>
          </c:xVal>
          <c:yVal>
            <c:numRef>
              <c:f>'[1]ss#16 CC27 2X2X40'!$R$2:$R$50</c:f>
              <c:numCache>
                <c:ptCount val="49"/>
                <c:pt idx="0">
                  <c:v>244.171392</c:v>
                </c:pt>
                <c:pt idx="1">
                  <c:v>244.510558</c:v>
                </c:pt>
                <c:pt idx="2">
                  <c:v>240.503943</c:v>
                </c:pt>
                <c:pt idx="3">
                  <c:v>223.643481</c:v>
                </c:pt>
                <c:pt idx="4">
                  <c:v>213.093429</c:v>
                </c:pt>
                <c:pt idx="5">
                  <c:v>187.378213</c:v>
                </c:pt>
                <c:pt idx="6">
                  <c:v>174.012291</c:v>
                </c:pt>
                <c:pt idx="7">
                  <c:v>149.756663</c:v>
                </c:pt>
                <c:pt idx="8">
                  <c:v>133.853471</c:v>
                </c:pt>
                <c:pt idx="9">
                  <c:v>121.004494</c:v>
                </c:pt>
                <c:pt idx="10">
                  <c:v>114.921246</c:v>
                </c:pt>
                <c:pt idx="11">
                  <c:v>108.176711</c:v>
                </c:pt>
                <c:pt idx="12">
                  <c:v>101.723871</c:v>
                </c:pt>
                <c:pt idx="13">
                  <c:v>98.250603</c:v>
                </c:pt>
                <c:pt idx="14">
                  <c:v>86.923189</c:v>
                </c:pt>
                <c:pt idx="15">
                  <c:v>81.264022</c:v>
                </c:pt>
                <c:pt idx="16">
                  <c:v>74.60334</c:v>
                </c:pt>
                <c:pt idx="17">
                  <c:v>69.42213</c:v>
                </c:pt>
                <c:pt idx="18">
                  <c:v>63.557019</c:v>
                </c:pt>
                <c:pt idx="19">
                  <c:v>58.990467</c:v>
                </c:pt>
                <c:pt idx="20">
                  <c:v>55.018903</c:v>
                </c:pt>
                <c:pt idx="21">
                  <c:v>51.281178</c:v>
                </c:pt>
                <c:pt idx="22">
                  <c:v>47.707778</c:v>
                </c:pt>
                <c:pt idx="23">
                  <c:v>45.514615</c:v>
                </c:pt>
                <c:pt idx="24">
                  <c:v>42.129503</c:v>
                </c:pt>
                <c:pt idx="25">
                  <c:v>39.712047</c:v>
                </c:pt>
                <c:pt idx="26">
                  <c:v>37.305322</c:v>
                </c:pt>
                <c:pt idx="27">
                  <c:v>34.801921</c:v>
                </c:pt>
                <c:pt idx="28">
                  <c:v>32.352209</c:v>
                </c:pt>
                <c:pt idx="29">
                  <c:v>29.457595</c:v>
                </c:pt>
                <c:pt idx="30">
                  <c:v>29.114651</c:v>
                </c:pt>
                <c:pt idx="31">
                  <c:v>24.681544</c:v>
                </c:pt>
                <c:pt idx="32">
                  <c:v>24.898631</c:v>
                </c:pt>
                <c:pt idx="33">
                  <c:v>20.654666</c:v>
                </c:pt>
                <c:pt idx="34">
                  <c:v>19.469045</c:v>
                </c:pt>
                <c:pt idx="35">
                  <c:v>16.893633</c:v>
                </c:pt>
                <c:pt idx="36">
                  <c:v>16.079231</c:v>
                </c:pt>
                <c:pt idx="37">
                  <c:v>13.903319</c:v>
                </c:pt>
                <c:pt idx="38">
                  <c:v>13.074582</c:v>
                </c:pt>
                <c:pt idx="39">
                  <c:v>11.674501</c:v>
                </c:pt>
                <c:pt idx="40">
                  <c:v>10.00967</c:v>
                </c:pt>
                <c:pt idx="41">
                  <c:v>8.698156</c:v>
                </c:pt>
                <c:pt idx="42">
                  <c:v>7.970774</c:v>
                </c:pt>
                <c:pt idx="43">
                  <c:v>6.770136</c:v>
                </c:pt>
                <c:pt idx="44">
                  <c:v>5.892113</c:v>
                </c:pt>
                <c:pt idx="45">
                  <c:v>5.135677</c:v>
                </c:pt>
                <c:pt idx="46">
                  <c:v>4.542997</c:v>
                </c:pt>
                <c:pt idx="47">
                  <c:v>4.155475</c:v>
                </c:pt>
                <c:pt idx="48">
                  <c:v>3.592317</c:v>
                </c:pt>
              </c:numCache>
            </c:numRef>
          </c:yVal>
          <c:smooth val="0"/>
        </c:ser>
        <c:ser>
          <c:idx val="3"/>
          <c:order val="3"/>
          <c:tx>
            <c:v>2X2X20/B/GI=0.4</c:v>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'[1]ss#16 CC28 2X2X20'!$Q$2:$Q$50</c:f>
              <c:numCache>
                <c:ptCount val="49"/>
                <c:pt idx="0">
                  <c:v>3</c:v>
                </c:pt>
                <c:pt idx="1">
                  <c:v>5</c:v>
                </c:pt>
                <c:pt idx="2">
                  <c:v>7</c:v>
                </c:pt>
                <c:pt idx="3">
                  <c:v>9</c:v>
                </c:pt>
                <c:pt idx="4">
                  <c:v>11</c:v>
                </c:pt>
                <c:pt idx="5">
                  <c:v>13</c:v>
                </c:pt>
                <c:pt idx="6">
                  <c:v>15</c:v>
                </c:pt>
                <c:pt idx="7">
                  <c:v>17</c:v>
                </c:pt>
                <c:pt idx="8">
                  <c:v>19</c:v>
                </c:pt>
                <c:pt idx="9">
                  <c:v>21</c:v>
                </c:pt>
                <c:pt idx="10">
                  <c:v>23</c:v>
                </c:pt>
                <c:pt idx="11">
                  <c:v>25</c:v>
                </c:pt>
                <c:pt idx="12">
                  <c:v>27</c:v>
                </c:pt>
                <c:pt idx="13">
                  <c:v>29</c:v>
                </c:pt>
                <c:pt idx="14">
                  <c:v>31</c:v>
                </c:pt>
                <c:pt idx="15">
                  <c:v>33</c:v>
                </c:pt>
                <c:pt idx="16">
                  <c:v>35</c:v>
                </c:pt>
                <c:pt idx="17">
                  <c:v>37</c:v>
                </c:pt>
                <c:pt idx="18">
                  <c:v>39</c:v>
                </c:pt>
                <c:pt idx="19">
                  <c:v>41</c:v>
                </c:pt>
                <c:pt idx="20">
                  <c:v>43</c:v>
                </c:pt>
                <c:pt idx="21">
                  <c:v>45</c:v>
                </c:pt>
                <c:pt idx="22">
                  <c:v>47</c:v>
                </c:pt>
                <c:pt idx="23">
                  <c:v>49</c:v>
                </c:pt>
                <c:pt idx="24">
                  <c:v>51</c:v>
                </c:pt>
                <c:pt idx="25">
                  <c:v>53</c:v>
                </c:pt>
                <c:pt idx="26">
                  <c:v>55</c:v>
                </c:pt>
                <c:pt idx="27">
                  <c:v>57</c:v>
                </c:pt>
                <c:pt idx="28">
                  <c:v>59</c:v>
                </c:pt>
                <c:pt idx="29">
                  <c:v>61</c:v>
                </c:pt>
                <c:pt idx="30">
                  <c:v>63</c:v>
                </c:pt>
                <c:pt idx="31">
                  <c:v>65</c:v>
                </c:pt>
                <c:pt idx="32">
                  <c:v>67</c:v>
                </c:pt>
                <c:pt idx="33">
                  <c:v>69</c:v>
                </c:pt>
                <c:pt idx="34">
                  <c:v>71</c:v>
                </c:pt>
                <c:pt idx="35">
                  <c:v>73</c:v>
                </c:pt>
                <c:pt idx="36">
                  <c:v>75</c:v>
                </c:pt>
                <c:pt idx="37">
                  <c:v>77</c:v>
                </c:pt>
                <c:pt idx="38">
                  <c:v>79</c:v>
                </c:pt>
                <c:pt idx="39">
                  <c:v>81</c:v>
                </c:pt>
                <c:pt idx="40">
                  <c:v>83</c:v>
                </c:pt>
                <c:pt idx="41">
                  <c:v>85</c:v>
                </c:pt>
                <c:pt idx="42">
                  <c:v>87</c:v>
                </c:pt>
                <c:pt idx="43">
                  <c:v>89</c:v>
                </c:pt>
                <c:pt idx="44">
                  <c:v>91</c:v>
                </c:pt>
                <c:pt idx="45">
                  <c:v>93</c:v>
                </c:pt>
                <c:pt idx="46">
                  <c:v>95</c:v>
                </c:pt>
                <c:pt idx="47">
                  <c:v>97</c:v>
                </c:pt>
                <c:pt idx="48">
                  <c:v>99</c:v>
                </c:pt>
              </c:numCache>
            </c:numRef>
          </c:xVal>
          <c:yVal>
            <c:numRef>
              <c:f>'[1]ss#16 CC28 2X2X20'!$T$2:$T$50</c:f>
              <c:numCache>
                <c:ptCount val="49"/>
                <c:pt idx="0">
                  <c:v>125.402601</c:v>
                </c:pt>
                <c:pt idx="1">
                  <c:v>125.464194</c:v>
                </c:pt>
                <c:pt idx="2">
                  <c:v>123.757437</c:v>
                </c:pt>
                <c:pt idx="3">
                  <c:v>119.771597</c:v>
                </c:pt>
                <c:pt idx="4">
                  <c:v>116.908641</c:v>
                </c:pt>
                <c:pt idx="5">
                  <c:v>105.772377</c:v>
                </c:pt>
                <c:pt idx="6">
                  <c:v>99.309541</c:v>
                </c:pt>
                <c:pt idx="7">
                  <c:v>89.830117</c:v>
                </c:pt>
                <c:pt idx="8">
                  <c:v>84.831252</c:v>
                </c:pt>
                <c:pt idx="9">
                  <c:v>75.331362</c:v>
                </c:pt>
                <c:pt idx="10">
                  <c:v>72.736209</c:v>
                </c:pt>
                <c:pt idx="11">
                  <c:v>65.520988</c:v>
                </c:pt>
                <c:pt idx="12">
                  <c:v>61.853497</c:v>
                </c:pt>
                <c:pt idx="13">
                  <c:v>58.189569</c:v>
                </c:pt>
                <c:pt idx="14">
                  <c:v>53.404383</c:v>
                </c:pt>
                <c:pt idx="15">
                  <c:v>49.116996</c:v>
                </c:pt>
                <c:pt idx="16">
                  <c:v>47.877384</c:v>
                </c:pt>
                <c:pt idx="17">
                  <c:v>45.466541</c:v>
                </c:pt>
                <c:pt idx="18">
                  <c:v>41.544094</c:v>
                </c:pt>
                <c:pt idx="19">
                  <c:v>40.574111</c:v>
                </c:pt>
                <c:pt idx="20">
                  <c:v>38.277166</c:v>
                </c:pt>
                <c:pt idx="21">
                  <c:v>34.875445</c:v>
                </c:pt>
                <c:pt idx="22">
                  <c:v>31.589855</c:v>
                </c:pt>
                <c:pt idx="23">
                  <c:v>29.940764</c:v>
                </c:pt>
                <c:pt idx="24">
                  <c:v>29.342963</c:v>
                </c:pt>
                <c:pt idx="25">
                  <c:v>27.151436</c:v>
                </c:pt>
                <c:pt idx="26">
                  <c:v>24.760636</c:v>
                </c:pt>
                <c:pt idx="27">
                  <c:v>24.136998</c:v>
                </c:pt>
                <c:pt idx="28">
                  <c:v>22.344681</c:v>
                </c:pt>
                <c:pt idx="29">
                  <c:v>21.11069</c:v>
                </c:pt>
                <c:pt idx="30">
                  <c:v>20.236084</c:v>
                </c:pt>
                <c:pt idx="31">
                  <c:v>19.427932</c:v>
                </c:pt>
                <c:pt idx="32">
                  <c:v>18.338191</c:v>
                </c:pt>
                <c:pt idx="33">
                  <c:v>16.30968</c:v>
                </c:pt>
                <c:pt idx="34">
                  <c:v>16.169728</c:v>
                </c:pt>
                <c:pt idx="35">
                  <c:v>14.930119</c:v>
                </c:pt>
                <c:pt idx="36">
                  <c:v>14.261355</c:v>
                </c:pt>
                <c:pt idx="37">
                  <c:v>12.69136</c:v>
                </c:pt>
                <c:pt idx="38">
                  <c:v>12.100522</c:v>
                </c:pt>
                <c:pt idx="39">
                  <c:v>11.344723</c:v>
                </c:pt>
                <c:pt idx="40">
                  <c:v>9.960972</c:v>
                </c:pt>
                <c:pt idx="41">
                  <c:v>9.511383</c:v>
                </c:pt>
                <c:pt idx="42">
                  <c:v>8.284653</c:v>
                </c:pt>
                <c:pt idx="43">
                  <c:v>7.487854</c:v>
                </c:pt>
                <c:pt idx="44">
                  <c:v>6.803156</c:v>
                </c:pt>
                <c:pt idx="45">
                  <c:v>6.2647</c:v>
                </c:pt>
                <c:pt idx="46">
                  <c:v>5.80776</c:v>
                </c:pt>
                <c:pt idx="47">
                  <c:v>5.438339</c:v>
                </c:pt>
                <c:pt idx="48">
                  <c:v>4.870077</c:v>
                </c:pt>
              </c:numCache>
            </c:numRef>
          </c:yVal>
          <c:smooth val="0"/>
        </c:ser>
        <c:axId val="47907202"/>
        <c:axId val="28511635"/>
      </c:scatterChart>
      <c:valAx>
        <c:axId val="47907202"/>
        <c:scaling>
          <c:orientation val="minMax"/>
          <c:max val="100"/>
          <c:min val="0"/>
        </c:scaling>
        <c:axPos val="b"/>
        <c:title>
          <c:tx>
            <c:rich>
              <a:bodyPr vert="horz" rot="0" anchor="ctr"/>
              <a:lstStyle/>
              <a:p>
                <a:pPr algn="ctr">
                  <a:defRPr/>
                </a:pPr>
                <a:r>
                  <a:rPr lang="en-US" cap="none" sz="925" b="1" i="0" u="none" baseline="0">
                    <a:latin typeface="Arial"/>
                    <a:ea typeface="Arial"/>
                    <a:cs typeface="Arial"/>
                  </a:rPr>
                  <a:t>Range (m)</a:t>
                </a:r>
              </a:p>
            </c:rich>
          </c:tx>
          <c:layout/>
          <c:overlay val="0"/>
          <c:spPr>
            <a:noFill/>
            <a:ln>
              <a:noFill/>
            </a:ln>
          </c:spPr>
        </c:title>
        <c:majorGridlines/>
        <c:delete val="0"/>
        <c:numFmt formatCode="General" sourceLinked="1"/>
        <c:majorTickMark val="out"/>
        <c:minorTickMark val="none"/>
        <c:tickLblPos val="nextTo"/>
        <c:crossAx val="28511635"/>
        <c:crosses val="autoZero"/>
        <c:crossBetween val="midCat"/>
        <c:dispUnits/>
      </c:valAx>
      <c:valAx>
        <c:axId val="28511635"/>
        <c:scaling>
          <c:orientation val="minMax"/>
          <c:max val="250"/>
        </c:scaling>
        <c:axPos val="l"/>
        <c:title>
          <c:tx>
            <c:rich>
              <a:bodyPr vert="horz" rot="-5400000" anchor="ctr"/>
              <a:lstStyle/>
              <a:p>
                <a:pPr algn="ctr">
                  <a:defRPr/>
                </a:pPr>
                <a:r>
                  <a:rPr lang="en-US" cap="none" sz="925" b="1" i="0" u="none" baseline="0">
                    <a:latin typeface="Arial"/>
                    <a:ea typeface="Arial"/>
                    <a:cs typeface="Arial"/>
                  </a:rPr>
                  <a:t>Goodput (Mbps)</a:t>
                </a:r>
              </a:p>
            </c:rich>
          </c:tx>
          <c:layout/>
          <c:overlay val="0"/>
          <c:spPr>
            <a:noFill/>
            <a:ln>
              <a:noFill/>
            </a:ln>
          </c:spPr>
        </c:title>
        <c:majorGridlines/>
        <c:delete val="0"/>
        <c:numFmt formatCode="General" sourceLinked="1"/>
        <c:majorTickMark val="out"/>
        <c:minorTickMark val="none"/>
        <c:tickLblPos val="nextTo"/>
        <c:crossAx val="47907202"/>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28</xdr:row>
      <xdr:rowOff>9525</xdr:rowOff>
    </xdr:to>
    <xdr:sp>
      <xdr:nvSpPr>
        <xdr:cNvPr id="1" name="TextBox 1"/>
        <xdr:cNvSpPr txBox="1">
          <a:spLocks noChangeArrowheads="1"/>
        </xdr:cNvSpPr>
      </xdr:nvSpPr>
      <xdr:spPr>
        <a:xfrm>
          <a:off x="752475" y="3019425"/>
          <a:ext cx="4838700" cy="2371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document contains results from the MAC1 simulation described in [1] required to show compliance to the TGn comparison criteria disclosure requirements, as well as additional simulation results that are not mandatory.
Results from this document are summarised in the Word document [2].
This document is organised into worksheets as follows. Navigation between sheets may be achieved through the tabs at "Links" page.   A "Common" sheet defines conditions common to all simulations.  Each sheet then applies to a combination of channel width, simulation scenario (or CC) and channel access method.  Each sheet defines MAC and PHY parameters that are specific to those results. A "CC summary" sheet contains a summary of comparison criterias from each sheet.
A "CC comparison" sheet contains comparison of January and March simulation results</a:t>
          </a:r>
        </a:p>
      </xdr:txBody>
    </xdr:sp>
    <xdr:clientData/>
  </xdr:twoCellAnchor>
  <xdr:twoCellAnchor>
    <xdr:from>
      <xdr:col>1</xdr:col>
      <xdr:colOff>0</xdr:colOff>
      <xdr:row>29</xdr:row>
      <xdr:rowOff>9525</xdr:rowOff>
    </xdr:from>
    <xdr:to>
      <xdr:col>8</xdr:col>
      <xdr:colOff>571500</xdr:colOff>
      <xdr:row>60</xdr:row>
      <xdr:rowOff>19050</xdr:rowOff>
    </xdr:to>
    <xdr:sp>
      <xdr:nvSpPr>
        <xdr:cNvPr id="2" name="TextBox 3"/>
        <xdr:cNvSpPr txBox="1">
          <a:spLocks noChangeArrowheads="1"/>
        </xdr:cNvSpPr>
      </xdr:nvSpPr>
      <xdr:spPr>
        <a:xfrm>
          <a:off x="752475" y="5591175"/>
          <a:ext cx="4838700" cy="5257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55</xdr:row>
      <xdr:rowOff>38100</xdr:rowOff>
    </xdr:from>
    <xdr:to>
      <xdr:col>11</xdr:col>
      <xdr:colOff>466725</xdr:colOff>
      <xdr:row>85</xdr:row>
      <xdr:rowOff>142875</xdr:rowOff>
    </xdr:to>
    <xdr:graphicFrame>
      <xdr:nvGraphicFramePr>
        <xdr:cNvPr id="1" name="Chart 1"/>
        <xdr:cNvGraphicFramePr/>
      </xdr:nvGraphicFramePr>
      <xdr:xfrm>
        <a:off x="180975" y="9020175"/>
        <a:ext cx="6991350" cy="4962525"/>
      </xdr:xfrm>
      <a:graphic>
        <a:graphicData uri="http://schemas.openxmlformats.org/drawingml/2006/chart">
          <c:chart xmlns:c="http://schemas.openxmlformats.org/drawingml/2006/chart" r:id="rId1"/>
        </a:graphicData>
      </a:graphic>
    </xdr:graphicFrame>
    <xdr:clientData/>
  </xdr:twoCellAnchor>
  <xdr:twoCellAnchor>
    <xdr:from>
      <xdr:col>0</xdr:col>
      <xdr:colOff>304800</xdr:colOff>
      <xdr:row>21</xdr:row>
      <xdr:rowOff>38100</xdr:rowOff>
    </xdr:from>
    <xdr:to>
      <xdr:col>10</xdr:col>
      <xdr:colOff>542925</xdr:colOff>
      <xdr:row>53</xdr:row>
      <xdr:rowOff>76200</xdr:rowOff>
    </xdr:to>
    <xdr:graphicFrame>
      <xdr:nvGraphicFramePr>
        <xdr:cNvPr id="2" name="Chart 2"/>
        <xdr:cNvGraphicFramePr/>
      </xdr:nvGraphicFramePr>
      <xdr:xfrm>
        <a:off x="304800" y="3505200"/>
        <a:ext cx="6334125" cy="52292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323850</xdr:colOff>
      <xdr:row>53</xdr:row>
      <xdr:rowOff>95250</xdr:rowOff>
    </xdr:from>
    <xdr:to>
      <xdr:col>14</xdr:col>
      <xdr:colOff>123825</xdr:colOff>
      <xdr:row>78</xdr:row>
      <xdr:rowOff>114300</xdr:rowOff>
    </xdr:to>
    <xdr:graphicFrame>
      <xdr:nvGraphicFramePr>
        <xdr:cNvPr id="1" name="Chart 1"/>
        <xdr:cNvGraphicFramePr/>
      </xdr:nvGraphicFramePr>
      <xdr:xfrm>
        <a:off x="2762250" y="8753475"/>
        <a:ext cx="5895975" cy="4067175"/>
      </xdr:xfrm>
      <a:graphic>
        <a:graphicData uri="http://schemas.openxmlformats.org/drawingml/2006/chart">
          <c:chart xmlns:c="http://schemas.openxmlformats.org/drawingml/2006/chart" r:id="rId1"/>
        </a:graphicData>
      </a:graphic>
    </xdr:graphicFrame>
    <xdr:clientData/>
  </xdr:twoCellAnchor>
  <xdr:twoCellAnchor>
    <xdr:from>
      <xdr:col>4</xdr:col>
      <xdr:colOff>114300</xdr:colOff>
      <xdr:row>26</xdr:row>
      <xdr:rowOff>19050</xdr:rowOff>
    </xdr:from>
    <xdr:to>
      <xdr:col>13</xdr:col>
      <xdr:colOff>533400</xdr:colOff>
      <xdr:row>51</xdr:row>
      <xdr:rowOff>47625</xdr:rowOff>
    </xdr:to>
    <xdr:graphicFrame>
      <xdr:nvGraphicFramePr>
        <xdr:cNvPr id="2" name="Chart 2"/>
        <xdr:cNvGraphicFramePr/>
      </xdr:nvGraphicFramePr>
      <xdr:xfrm>
        <a:off x="2552700" y="4305300"/>
        <a:ext cx="5905500" cy="40767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6</xdr:row>
      <xdr:rowOff>104775</xdr:rowOff>
    </xdr:from>
    <xdr:to>
      <xdr:col>14</xdr:col>
      <xdr:colOff>228600</xdr:colOff>
      <xdr:row>42</xdr:row>
      <xdr:rowOff>76200</xdr:rowOff>
    </xdr:to>
    <xdr:graphicFrame>
      <xdr:nvGraphicFramePr>
        <xdr:cNvPr id="1" name="Chart 1"/>
        <xdr:cNvGraphicFramePr/>
      </xdr:nvGraphicFramePr>
      <xdr:xfrm>
        <a:off x="381000" y="1076325"/>
        <a:ext cx="8382000" cy="5800725"/>
      </xdr:xfrm>
      <a:graphic>
        <a:graphicData uri="http://schemas.openxmlformats.org/drawingml/2006/chart">
          <c:chart xmlns:c="http://schemas.openxmlformats.org/drawingml/2006/chart" r:id="rId1"/>
        </a:graphicData>
      </a:graphic>
    </xdr:graphicFrame>
    <xdr:clientData/>
  </xdr:twoCellAnchor>
  <xdr:twoCellAnchor>
    <xdr:from>
      <xdr:col>15</xdr:col>
      <xdr:colOff>342900</xdr:colOff>
      <xdr:row>8</xdr:row>
      <xdr:rowOff>95250</xdr:rowOff>
    </xdr:from>
    <xdr:to>
      <xdr:col>27</xdr:col>
      <xdr:colOff>600075</xdr:colOff>
      <xdr:row>41</xdr:row>
      <xdr:rowOff>0</xdr:rowOff>
    </xdr:to>
    <xdr:graphicFrame>
      <xdr:nvGraphicFramePr>
        <xdr:cNvPr id="2" name="Chart 2"/>
        <xdr:cNvGraphicFramePr/>
      </xdr:nvGraphicFramePr>
      <xdr:xfrm>
        <a:off x="9486900" y="1390650"/>
        <a:ext cx="7572375" cy="5248275"/>
      </xdr:xfrm>
      <a:graphic>
        <a:graphicData uri="http://schemas.openxmlformats.org/drawingml/2006/chart">
          <c:chart xmlns:c="http://schemas.openxmlformats.org/drawingml/2006/chart" r:id="rId2"/>
        </a:graphicData>
      </a:graphic>
    </xdr:graphicFrame>
    <xdr:clientData/>
  </xdr:twoCellAnchor>
  <xdr:twoCellAnchor>
    <xdr:from>
      <xdr:col>1</xdr:col>
      <xdr:colOff>180975</xdr:colOff>
      <xdr:row>45</xdr:row>
      <xdr:rowOff>104775</xdr:rowOff>
    </xdr:from>
    <xdr:to>
      <xdr:col>13</xdr:col>
      <xdr:colOff>571500</xdr:colOff>
      <xdr:row>81</xdr:row>
      <xdr:rowOff>38100</xdr:rowOff>
    </xdr:to>
    <xdr:graphicFrame>
      <xdr:nvGraphicFramePr>
        <xdr:cNvPr id="3" name="Chart 3"/>
        <xdr:cNvGraphicFramePr/>
      </xdr:nvGraphicFramePr>
      <xdr:xfrm>
        <a:off x="790575" y="7391400"/>
        <a:ext cx="7705725" cy="576262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akhmeto\Local%20Settings\Temporary%20Internet%20Files\OLK3D\dec-mac1-simulation_resul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sheetName val="Links"/>
      <sheetName val="Common"/>
      <sheetName val="CC summary"/>
      <sheetName val="CC comparison"/>
      <sheetName val="ss#1 EDCA 2x2x20 +"/>
      <sheetName val="ss#1 HCCA 2x2x20 +"/>
      <sheetName val="ss#4 EDCA 2x2x20 +"/>
      <sheetName val="ss#4 HCCA 2x2x20 +"/>
      <sheetName val="ss#6 EDCA 2x2x20 +"/>
      <sheetName val="ss#6 HCCA 2x2x20 +"/>
      <sheetName val="ss#1 EDCA 2x2x40 +"/>
      <sheetName val="ss#1 HCCA 2x2x40 +"/>
      <sheetName val="ss#4 EDCA 2x2x40 +"/>
      <sheetName val="ss#4 HCCA 2x2x40 +"/>
      <sheetName val="ss#6 EDCA 2x2x40 +"/>
      <sheetName val="ss#6 HCCA 2x2x40 +"/>
      <sheetName val="ss#17,#18,#19, CC15"/>
      <sheetName val="ss#16 CC27 2X2X40"/>
      <sheetName val="ss#16 CC28 2X2X20"/>
      <sheetName val="CC27 vs. CC28"/>
      <sheetName val="References"/>
    </sheetNames>
    <sheetDataSet>
      <sheetData sheetId="18">
        <row r="2">
          <cell r="O2">
            <v>3</v>
          </cell>
          <cell r="P2">
            <v>225.589764</v>
          </cell>
          <cell r="Q2">
            <v>225.589764</v>
          </cell>
          <cell r="R2">
            <v>244.171392</v>
          </cell>
        </row>
        <row r="3">
          <cell r="O3">
            <v>5</v>
          </cell>
          <cell r="P3">
            <v>225.685474</v>
          </cell>
          <cell r="Q3">
            <v>225.757002</v>
          </cell>
          <cell r="R3">
            <v>244.510558</v>
          </cell>
        </row>
        <row r="4">
          <cell r="O4">
            <v>7</v>
          </cell>
          <cell r="P4">
            <v>221.843252</v>
          </cell>
          <cell r="Q4">
            <v>225.791396</v>
          </cell>
          <cell r="R4">
            <v>240.503943</v>
          </cell>
        </row>
        <row r="5">
          <cell r="O5">
            <v>9</v>
          </cell>
          <cell r="P5">
            <v>211.456533</v>
          </cell>
          <cell r="Q5">
            <v>225.874451</v>
          </cell>
          <cell r="R5">
            <v>223.643481</v>
          </cell>
        </row>
        <row r="6">
          <cell r="O6">
            <v>11</v>
          </cell>
          <cell r="P6">
            <v>196.024827</v>
          </cell>
          <cell r="Q6">
            <v>225.000388</v>
          </cell>
          <cell r="R6">
            <v>213.093429</v>
          </cell>
        </row>
        <row r="7">
          <cell r="O7">
            <v>13</v>
          </cell>
          <cell r="P7">
            <v>168.763607</v>
          </cell>
          <cell r="Q7">
            <v>214.473202</v>
          </cell>
          <cell r="R7">
            <v>187.378213</v>
          </cell>
        </row>
        <row r="8">
          <cell r="O8">
            <v>15</v>
          </cell>
          <cell r="P8">
            <v>153.618951</v>
          </cell>
          <cell r="Q8">
            <v>205.922262</v>
          </cell>
          <cell r="R8">
            <v>174.012291</v>
          </cell>
        </row>
        <row r="9">
          <cell r="O9">
            <v>17</v>
          </cell>
          <cell r="P9">
            <v>130.588913</v>
          </cell>
          <cell r="Q9">
            <v>195.109868</v>
          </cell>
          <cell r="R9">
            <v>149.756663</v>
          </cell>
        </row>
        <row r="10">
          <cell r="O10">
            <v>19</v>
          </cell>
          <cell r="P10">
            <v>124.25678</v>
          </cell>
          <cell r="Q10">
            <v>182.202544</v>
          </cell>
          <cell r="R10">
            <v>133.853471</v>
          </cell>
        </row>
        <row r="11">
          <cell r="O11">
            <v>21</v>
          </cell>
          <cell r="P11">
            <v>114.492533</v>
          </cell>
          <cell r="Q11">
            <v>160.923445</v>
          </cell>
          <cell r="R11">
            <v>121.004494</v>
          </cell>
        </row>
        <row r="12">
          <cell r="O12">
            <v>23</v>
          </cell>
          <cell r="P12">
            <v>109.798949</v>
          </cell>
          <cell r="Q12">
            <v>144.494968</v>
          </cell>
          <cell r="R12">
            <v>114.921246</v>
          </cell>
        </row>
        <row r="13">
          <cell r="O13">
            <v>25</v>
          </cell>
          <cell r="P13">
            <v>101.73429</v>
          </cell>
          <cell r="Q13">
            <v>126.75503</v>
          </cell>
          <cell r="R13">
            <v>108.176711</v>
          </cell>
        </row>
        <row r="14">
          <cell r="O14">
            <v>27</v>
          </cell>
          <cell r="P14">
            <v>96.997548</v>
          </cell>
          <cell r="Q14">
            <v>117.525822</v>
          </cell>
          <cell r="R14">
            <v>101.723871</v>
          </cell>
        </row>
        <row r="15">
          <cell r="O15">
            <v>29</v>
          </cell>
          <cell r="P15">
            <v>88.724839</v>
          </cell>
          <cell r="Q15">
            <v>111.83339</v>
          </cell>
          <cell r="R15">
            <v>98.250603</v>
          </cell>
        </row>
        <row r="16">
          <cell r="O16">
            <v>31</v>
          </cell>
          <cell r="P16">
            <v>86.33003</v>
          </cell>
          <cell r="Q16">
            <v>107.162662</v>
          </cell>
          <cell r="R16">
            <v>86.923189</v>
          </cell>
        </row>
        <row r="17">
          <cell r="O17">
            <v>33</v>
          </cell>
          <cell r="P17">
            <v>75.451227</v>
          </cell>
          <cell r="Q17">
            <v>103.585943</v>
          </cell>
          <cell r="R17">
            <v>81.264022</v>
          </cell>
        </row>
        <row r="18">
          <cell r="O18">
            <v>35</v>
          </cell>
          <cell r="P18">
            <v>71.122222</v>
          </cell>
          <cell r="Q18">
            <v>102.366604</v>
          </cell>
          <cell r="R18">
            <v>74.60334</v>
          </cell>
        </row>
        <row r="19">
          <cell r="O19">
            <v>37</v>
          </cell>
          <cell r="P19">
            <v>63.799036</v>
          </cell>
          <cell r="Q19">
            <v>98.171196</v>
          </cell>
          <cell r="R19">
            <v>69.42213</v>
          </cell>
        </row>
        <row r="20">
          <cell r="O20">
            <v>39</v>
          </cell>
          <cell r="P20">
            <v>63.142399</v>
          </cell>
          <cell r="Q20">
            <v>94.520965</v>
          </cell>
          <cell r="R20">
            <v>63.557019</v>
          </cell>
        </row>
        <row r="21">
          <cell r="O21">
            <v>41</v>
          </cell>
          <cell r="P21">
            <v>55.306197</v>
          </cell>
          <cell r="Q21">
            <v>88.401855</v>
          </cell>
          <cell r="R21">
            <v>58.990467</v>
          </cell>
        </row>
        <row r="22">
          <cell r="O22">
            <v>43</v>
          </cell>
          <cell r="P22">
            <v>51.614027</v>
          </cell>
          <cell r="Q22">
            <v>83.269754</v>
          </cell>
          <cell r="R22">
            <v>55.018903</v>
          </cell>
        </row>
        <row r="23">
          <cell r="O23">
            <v>45</v>
          </cell>
          <cell r="P23">
            <v>46.771596</v>
          </cell>
          <cell r="Q23">
            <v>74.787584</v>
          </cell>
          <cell r="R23">
            <v>51.281178</v>
          </cell>
        </row>
        <row r="24">
          <cell r="O24">
            <v>47</v>
          </cell>
          <cell r="P24">
            <v>45.730775</v>
          </cell>
          <cell r="Q24">
            <v>68.276704</v>
          </cell>
          <cell r="R24">
            <v>47.707778</v>
          </cell>
        </row>
        <row r="25">
          <cell r="O25">
            <v>49</v>
          </cell>
          <cell r="P25">
            <v>44.015415</v>
          </cell>
          <cell r="Q25">
            <v>62.164656</v>
          </cell>
          <cell r="R25">
            <v>45.514615</v>
          </cell>
        </row>
        <row r="26">
          <cell r="O26">
            <v>51</v>
          </cell>
          <cell r="P26">
            <v>38.625252</v>
          </cell>
          <cell r="Q26">
            <v>56.631591</v>
          </cell>
          <cell r="R26">
            <v>42.129503</v>
          </cell>
        </row>
        <row r="27">
          <cell r="O27">
            <v>53</v>
          </cell>
          <cell r="P27">
            <v>36.773175</v>
          </cell>
          <cell r="Q27">
            <v>54.206601</v>
          </cell>
          <cell r="R27">
            <v>39.712047</v>
          </cell>
        </row>
        <row r="28">
          <cell r="O28">
            <v>55</v>
          </cell>
          <cell r="P28">
            <v>34.704442</v>
          </cell>
          <cell r="Q28">
            <v>51.745656</v>
          </cell>
          <cell r="R28">
            <v>37.305322</v>
          </cell>
        </row>
        <row r="29">
          <cell r="O29">
            <v>57</v>
          </cell>
          <cell r="P29">
            <v>32.106494</v>
          </cell>
          <cell r="Q29">
            <v>50.371752</v>
          </cell>
          <cell r="R29">
            <v>34.801921</v>
          </cell>
        </row>
        <row r="30">
          <cell r="O30">
            <v>59</v>
          </cell>
          <cell r="P30">
            <v>30.520531</v>
          </cell>
          <cell r="Q30">
            <v>48.360309</v>
          </cell>
          <cell r="R30">
            <v>32.352209</v>
          </cell>
        </row>
        <row r="31">
          <cell r="O31">
            <v>61</v>
          </cell>
          <cell r="P31">
            <v>27.943066</v>
          </cell>
          <cell r="Q31">
            <v>47.509318</v>
          </cell>
          <cell r="R31">
            <v>29.457595</v>
          </cell>
        </row>
        <row r="32">
          <cell r="O32">
            <v>63</v>
          </cell>
          <cell r="P32">
            <v>24.003249</v>
          </cell>
          <cell r="Q32">
            <v>45.94032</v>
          </cell>
          <cell r="R32">
            <v>29.114651</v>
          </cell>
        </row>
        <row r="33">
          <cell r="O33">
            <v>65</v>
          </cell>
          <cell r="P33">
            <v>23.423703</v>
          </cell>
          <cell r="Q33">
            <v>45.148499</v>
          </cell>
          <cell r="R33">
            <v>24.681544</v>
          </cell>
        </row>
        <row r="34">
          <cell r="O34">
            <v>67</v>
          </cell>
          <cell r="P34">
            <v>21.56557</v>
          </cell>
          <cell r="Q34">
            <v>41.799734</v>
          </cell>
          <cell r="R34">
            <v>24.898631</v>
          </cell>
        </row>
        <row r="35">
          <cell r="O35">
            <v>69</v>
          </cell>
          <cell r="P35">
            <v>20.033089</v>
          </cell>
          <cell r="Q35">
            <v>37.777052</v>
          </cell>
          <cell r="R35">
            <v>20.654666</v>
          </cell>
        </row>
        <row r="36">
          <cell r="O36">
            <v>71</v>
          </cell>
          <cell r="P36">
            <v>17.739516</v>
          </cell>
          <cell r="Q36">
            <v>36.885963</v>
          </cell>
          <cell r="R36">
            <v>19.469045</v>
          </cell>
        </row>
        <row r="37">
          <cell r="O37">
            <v>73</v>
          </cell>
          <cell r="P37">
            <v>15.576779</v>
          </cell>
          <cell r="Q37">
            <v>33.77162</v>
          </cell>
          <cell r="R37">
            <v>16.893633</v>
          </cell>
        </row>
        <row r="38">
          <cell r="O38">
            <v>75</v>
          </cell>
          <cell r="P38">
            <v>15.03857</v>
          </cell>
          <cell r="Q38">
            <v>32.379286</v>
          </cell>
          <cell r="R38">
            <v>16.079231</v>
          </cell>
        </row>
        <row r="39">
          <cell r="O39">
            <v>77</v>
          </cell>
          <cell r="P39">
            <v>13.224912</v>
          </cell>
          <cell r="Q39">
            <v>29.592804</v>
          </cell>
          <cell r="R39">
            <v>13.903319</v>
          </cell>
        </row>
        <row r="40">
          <cell r="O40">
            <v>79</v>
          </cell>
          <cell r="P40">
            <v>12.406748</v>
          </cell>
          <cell r="Q40">
            <v>27.635417</v>
          </cell>
          <cell r="R40">
            <v>13.074582</v>
          </cell>
        </row>
        <row r="41">
          <cell r="O41">
            <v>81</v>
          </cell>
          <cell r="P41">
            <v>11.035983</v>
          </cell>
          <cell r="Q41">
            <v>25.9129</v>
          </cell>
          <cell r="R41">
            <v>11.674501</v>
          </cell>
        </row>
        <row r="42">
          <cell r="O42">
            <v>83</v>
          </cell>
          <cell r="P42">
            <v>9.391605</v>
          </cell>
          <cell r="Q42">
            <v>25.080121</v>
          </cell>
          <cell r="R42">
            <v>10.00967</v>
          </cell>
        </row>
        <row r="43">
          <cell r="O43">
            <v>85</v>
          </cell>
          <cell r="P43">
            <v>8.686889</v>
          </cell>
          <cell r="Q43">
            <v>24.600211</v>
          </cell>
          <cell r="R43">
            <v>8.698156</v>
          </cell>
        </row>
        <row r="44">
          <cell r="O44">
            <v>87</v>
          </cell>
          <cell r="P44">
            <v>7.278397</v>
          </cell>
          <cell r="Q44">
            <v>23.616947</v>
          </cell>
          <cell r="R44">
            <v>7.970774</v>
          </cell>
        </row>
        <row r="45">
          <cell r="O45">
            <v>89</v>
          </cell>
          <cell r="P45">
            <v>6.424693</v>
          </cell>
          <cell r="Q45">
            <v>22.580487</v>
          </cell>
          <cell r="R45">
            <v>6.770136</v>
          </cell>
        </row>
        <row r="46">
          <cell r="O46">
            <v>91</v>
          </cell>
          <cell r="P46">
            <v>5.884883</v>
          </cell>
          <cell r="Q46">
            <v>21.900949</v>
          </cell>
          <cell r="R46">
            <v>5.892113</v>
          </cell>
        </row>
        <row r="47">
          <cell r="O47">
            <v>93</v>
          </cell>
          <cell r="P47">
            <v>5.139805</v>
          </cell>
          <cell r="Q47">
            <v>21.074459</v>
          </cell>
          <cell r="R47">
            <v>5.135677</v>
          </cell>
        </row>
        <row r="48">
          <cell r="O48">
            <v>95</v>
          </cell>
          <cell r="P48">
            <v>4.578119</v>
          </cell>
          <cell r="Q48">
            <v>20.312078</v>
          </cell>
          <cell r="R48">
            <v>4.542997</v>
          </cell>
        </row>
        <row r="49">
          <cell r="O49">
            <v>97</v>
          </cell>
          <cell r="P49">
            <v>3.931444</v>
          </cell>
          <cell r="Q49">
            <v>18.59621</v>
          </cell>
          <cell r="R49">
            <v>4.155475</v>
          </cell>
        </row>
        <row r="50">
          <cell r="O50">
            <v>99</v>
          </cell>
          <cell r="P50">
            <v>3.787961</v>
          </cell>
          <cell r="Q50">
            <v>18.282301</v>
          </cell>
          <cell r="R50">
            <v>3.592317</v>
          </cell>
        </row>
      </sheetData>
      <sheetData sheetId="19">
        <row r="2">
          <cell r="Q2">
            <v>3</v>
          </cell>
          <cell r="R2">
            <v>113.868648</v>
          </cell>
          <cell r="S2">
            <v>113.868648</v>
          </cell>
          <cell r="T2">
            <v>125.402601</v>
          </cell>
        </row>
        <row r="3">
          <cell r="Q3">
            <v>5</v>
          </cell>
          <cell r="R3">
            <v>113.887022</v>
          </cell>
          <cell r="S3">
            <v>113.90779</v>
          </cell>
          <cell r="T3">
            <v>125.464194</v>
          </cell>
        </row>
        <row r="4">
          <cell r="Q4">
            <v>7</v>
          </cell>
          <cell r="R4">
            <v>112.596496</v>
          </cell>
          <cell r="S4">
            <v>113.927491</v>
          </cell>
          <cell r="T4">
            <v>123.757437</v>
          </cell>
        </row>
        <row r="5">
          <cell r="Q5">
            <v>9</v>
          </cell>
          <cell r="R5">
            <v>110.938135</v>
          </cell>
          <cell r="S5">
            <v>113.973974</v>
          </cell>
          <cell r="T5">
            <v>119.771597</v>
          </cell>
        </row>
        <row r="6">
          <cell r="Q6">
            <v>11</v>
          </cell>
          <cell r="R6">
            <v>106.19213</v>
          </cell>
          <cell r="S6">
            <v>113.665431</v>
          </cell>
          <cell r="T6">
            <v>116.908641</v>
          </cell>
        </row>
        <row r="7">
          <cell r="Q7">
            <v>13</v>
          </cell>
          <cell r="R7">
            <v>97.833992</v>
          </cell>
          <cell r="S7">
            <v>112.467569</v>
          </cell>
          <cell r="T7">
            <v>105.772377</v>
          </cell>
        </row>
        <row r="8">
          <cell r="Q8">
            <v>15</v>
          </cell>
          <cell r="R8">
            <v>91.797753</v>
          </cell>
          <cell r="S8">
            <v>109.176001</v>
          </cell>
          <cell r="T8">
            <v>99.309541</v>
          </cell>
        </row>
        <row r="9">
          <cell r="Q9">
            <v>17</v>
          </cell>
          <cell r="R9">
            <v>85.388806</v>
          </cell>
          <cell r="S9">
            <v>106.296965</v>
          </cell>
          <cell r="T9">
            <v>89.830117</v>
          </cell>
        </row>
        <row r="10">
          <cell r="Q10">
            <v>19</v>
          </cell>
          <cell r="R10">
            <v>77.631293</v>
          </cell>
          <cell r="S10">
            <v>102.06991</v>
          </cell>
          <cell r="T10">
            <v>84.831252</v>
          </cell>
        </row>
        <row r="11">
          <cell r="Q11">
            <v>21</v>
          </cell>
          <cell r="R11">
            <v>70.955263</v>
          </cell>
          <cell r="S11">
            <v>97.514617</v>
          </cell>
          <cell r="T11">
            <v>75.331362</v>
          </cell>
        </row>
        <row r="12">
          <cell r="Q12">
            <v>23</v>
          </cell>
          <cell r="R12">
            <v>63.005924</v>
          </cell>
          <cell r="S12">
            <v>90.532851</v>
          </cell>
          <cell r="T12">
            <v>72.736209</v>
          </cell>
        </row>
        <row r="13">
          <cell r="Q13">
            <v>25</v>
          </cell>
          <cell r="R13">
            <v>59.666954</v>
          </cell>
          <cell r="S13">
            <v>82.830878</v>
          </cell>
          <cell r="T13">
            <v>65.520988</v>
          </cell>
        </row>
        <row r="14">
          <cell r="Q14">
            <v>27</v>
          </cell>
          <cell r="R14">
            <v>55.538804</v>
          </cell>
          <cell r="S14">
            <v>77.594721</v>
          </cell>
          <cell r="T14">
            <v>61.853497</v>
          </cell>
        </row>
        <row r="15">
          <cell r="Q15">
            <v>29</v>
          </cell>
          <cell r="R15">
            <v>52.367758</v>
          </cell>
          <cell r="S15">
            <v>69.694538</v>
          </cell>
          <cell r="T15">
            <v>58.189569</v>
          </cell>
        </row>
        <row r="16">
          <cell r="Q16">
            <v>31</v>
          </cell>
          <cell r="R16">
            <v>49.269267</v>
          </cell>
          <cell r="S16">
            <v>65.726702</v>
          </cell>
          <cell r="T16">
            <v>53.404383</v>
          </cell>
        </row>
        <row r="17">
          <cell r="Q17">
            <v>33</v>
          </cell>
          <cell r="R17">
            <v>45.6848</v>
          </cell>
          <cell r="S17">
            <v>60.711321</v>
          </cell>
          <cell r="T17">
            <v>49.116996</v>
          </cell>
        </row>
        <row r="18">
          <cell r="Q18">
            <v>35</v>
          </cell>
          <cell r="R18">
            <v>44.213693</v>
          </cell>
          <cell r="S18">
            <v>57.986537</v>
          </cell>
          <cell r="T18">
            <v>47.877384</v>
          </cell>
        </row>
        <row r="19">
          <cell r="Q19">
            <v>37</v>
          </cell>
          <cell r="R19">
            <v>41.412756</v>
          </cell>
          <cell r="S19">
            <v>53.913205</v>
          </cell>
          <cell r="T19">
            <v>45.466541</v>
          </cell>
        </row>
        <row r="20">
          <cell r="Q20">
            <v>39</v>
          </cell>
          <cell r="R20">
            <v>38.614733</v>
          </cell>
          <cell r="S20">
            <v>51.229925</v>
          </cell>
          <cell r="T20">
            <v>41.544094</v>
          </cell>
        </row>
        <row r="21">
          <cell r="Q21">
            <v>41</v>
          </cell>
          <cell r="R21">
            <v>35.562029</v>
          </cell>
          <cell r="S21">
            <v>50.520019</v>
          </cell>
          <cell r="T21">
            <v>40.574111</v>
          </cell>
        </row>
        <row r="22">
          <cell r="Q22">
            <v>43</v>
          </cell>
          <cell r="R22">
            <v>33.456861</v>
          </cell>
          <cell r="S22">
            <v>48.362753</v>
          </cell>
          <cell r="T22">
            <v>38.277166</v>
          </cell>
        </row>
        <row r="23">
          <cell r="Q23">
            <v>45</v>
          </cell>
          <cell r="R23">
            <v>30.803658</v>
          </cell>
          <cell r="S23">
            <v>46.726922</v>
          </cell>
          <cell r="T23">
            <v>34.875445</v>
          </cell>
        </row>
        <row r="24">
          <cell r="Q24">
            <v>47</v>
          </cell>
          <cell r="R24">
            <v>29.368402</v>
          </cell>
          <cell r="S24">
            <v>45.251046</v>
          </cell>
          <cell r="T24">
            <v>31.589855</v>
          </cell>
        </row>
        <row r="25">
          <cell r="Q25">
            <v>49</v>
          </cell>
          <cell r="R25">
            <v>27.086912</v>
          </cell>
          <cell r="S25">
            <v>42.764835</v>
          </cell>
          <cell r="T25">
            <v>29.940764</v>
          </cell>
        </row>
        <row r="26">
          <cell r="Q26">
            <v>51</v>
          </cell>
          <cell r="R26">
            <v>25.311953</v>
          </cell>
          <cell r="S26">
            <v>41.135456</v>
          </cell>
          <cell r="T26">
            <v>29.342963</v>
          </cell>
        </row>
        <row r="27">
          <cell r="Q27">
            <v>53</v>
          </cell>
          <cell r="R27">
            <v>23.970493</v>
          </cell>
          <cell r="S27">
            <v>38.051346</v>
          </cell>
          <cell r="T27">
            <v>27.151436</v>
          </cell>
        </row>
        <row r="28">
          <cell r="Q28">
            <v>55</v>
          </cell>
          <cell r="R28">
            <v>22.557284</v>
          </cell>
          <cell r="S28">
            <v>36.561675</v>
          </cell>
          <cell r="T28">
            <v>24.760636</v>
          </cell>
        </row>
        <row r="29">
          <cell r="Q29">
            <v>57</v>
          </cell>
          <cell r="R29">
            <v>20.951965</v>
          </cell>
          <cell r="S29">
            <v>33.091815</v>
          </cell>
          <cell r="T29">
            <v>24.136998</v>
          </cell>
        </row>
        <row r="30">
          <cell r="Q30">
            <v>59</v>
          </cell>
          <cell r="R30">
            <v>19.614127</v>
          </cell>
          <cell r="S30">
            <v>32.815807</v>
          </cell>
          <cell r="T30">
            <v>22.344681</v>
          </cell>
        </row>
        <row r="31">
          <cell r="Q31">
            <v>61</v>
          </cell>
          <cell r="R31">
            <v>19.340449</v>
          </cell>
          <cell r="S31">
            <v>29.518334</v>
          </cell>
          <cell r="T31">
            <v>21.11069</v>
          </cell>
        </row>
        <row r="32">
          <cell r="Q32">
            <v>63</v>
          </cell>
          <cell r="R32">
            <v>18.504121</v>
          </cell>
          <cell r="S32">
            <v>28.34357</v>
          </cell>
          <cell r="T32">
            <v>20.236084</v>
          </cell>
        </row>
        <row r="33">
          <cell r="Q33">
            <v>65</v>
          </cell>
          <cell r="R33">
            <v>17.815024</v>
          </cell>
          <cell r="S33">
            <v>26.407285</v>
          </cell>
          <cell r="T33">
            <v>19.427932</v>
          </cell>
        </row>
        <row r="34">
          <cell r="Q34">
            <v>67</v>
          </cell>
          <cell r="R34">
            <v>16.470101</v>
          </cell>
          <cell r="S34">
            <v>25.525551</v>
          </cell>
          <cell r="T34">
            <v>18.338191</v>
          </cell>
        </row>
        <row r="35">
          <cell r="Q35">
            <v>69</v>
          </cell>
          <cell r="R35">
            <v>15.209354</v>
          </cell>
          <cell r="S35">
            <v>25.045786</v>
          </cell>
          <cell r="T35">
            <v>16.30968</v>
          </cell>
        </row>
        <row r="36">
          <cell r="Q36">
            <v>71</v>
          </cell>
          <cell r="R36">
            <v>14.176674</v>
          </cell>
          <cell r="S36">
            <v>23.90897</v>
          </cell>
          <cell r="T36">
            <v>16.169728</v>
          </cell>
        </row>
        <row r="37">
          <cell r="Q37">
            <v>73</v>
          </cell>
          <cell r="R37">
            <v>13.446679</v>
          </cell>
          <cell r="S37">
            <v>22.98303</v>
          </cell>
          <cell r="T37">
            <v>14.930119</v>
          </cell>
        </row>
        <row r="38">
          <cell r="Q38">
            <v>75</v>
          </cell>
          <cell r="R38">
            <v>12.522884</v>
          </cell>
          <cell r="S38">
            <v>22.539953</v>
          </cell>
          <cell r="T38">
            <v>14.261355</v>
          </cell>
        </row>
        <row r="39">
          <cell r="Q39">
            <v>77</v>
          </cell>
          <cell r="R39">
            <v>11.781778</v>
          </cell>
          <cell r="S39">
            <v>21.208068</v>
          </cell>
          <cell r="T39">
            <v>12.69136</v>
          </cell>
        </row>
        <row r="40">
          <cell r="Q40">
            <v>79</v>
          </cell>
          <cell r="R40">
            <v>10.179736</v>
          </cell>
          <cell r="S40">
            <v>20.796046</v>
          </cell>
          <cell r="T40">
            <v>12.100522</v>
          </cell>
        </row>
        <row r="41">
          <cell r="Q41">
            <v>81</v>
          </cell>
          <cell r="R41">
            <v>9.802423</v>
          </cell>
          <cell r="S41">
            <v>20.4163</v>
          </cell>
          <cell r="T41">
            <v>11.344723</v>
          </cell>
        </row>
        <row r="42">
          <cell r="Q42">
            <v>83</v>
          </cell>
          <cell r="R42">
            <v>8.734321</v>
          </cell>
          <cell r="S42">
            <v>19.252388</v>
          </cell>
          <cell r="T42">
            <v>9.960972</v>
          </cell>
        </row>
        <row r="43">
          <cell r="Q43">
            <v>85</v>
          </cell>
          <cell r="R43">
            <v>7.891221</v>
          </cell>
          <cell r="S43">
            <v>18.614088</v>
          </cell>
          <cell r="T43">
            <v>9.511383</v>
          </cell>
        </row>
        <row r="44">
          <cell r="Q44">
            <v>87</v>
          </cell>
          <cell r="R44">
            <v>7.252799</v>
          </cell>
          <cell r="S44">
            <v>17.618047</v>
          </cell>
          <cell r="T44">
            <v>8.284653</v>
          </cell>
        </row>
        <row r="45">
          <cell r="Q45">
            <v>89</v>
          </cell>
          <cell r="R45">
            <v>7.021938</v>
          </cell>
          <cell r="S45">
            <v>16.858353</v>
          </cell>
          <cell r="T45">
            <v>7.487854</v>
          </cell>
        </row>
        <row r="46">
          <cell r="Q46">
            <v>91</v>
          </cell>
          <cell r="R46">
            <v>6.18707</v>
          </cell>
          <cell r="S46">
            <v>16.046787</v>
          </cell>
          <cell r="T46">
            <v>6.803156</v>
          </cell>
        </row>
        <row r="47">
          <cell r="Q47">
            <v>93</v>
          </cell>
          <cell r="R47">
            <v>5.865828</v>
          </cell>
          <cell r="S47">
            <v>15.66573</v>
          </cell>
          <cell r="T47">
            <v>6.2647</v>
          </cell>
        </row>
        <row r="48">
          <cell r="Q48">
            <v>95</v>
          </cell>
          <cell r="R48">
            <v>5.351973</v>
          </cell>
          <cell r="S48">
            <v>14.667723</v>
          </cell>
          <cell r="T48">
            <v>5.80776</v>
          </cell>
        </row>
        <row r="49">
          <cell r="Q49">
            <v>97</v>
          </cell>
          <cell r="R49">
            <v>5.074967</v>
          </cell>
          <cell r="S49">
            <v>13.781062</v>
          </cell>
          <cell r="T49">
            <v>5.438339</v>
          </cell>
        </row>
        <row r="50">
          <cell r="Q50">
            <v>99</v>
          </cell>
          <cell r="R50">
            <v>4.646157</v>
          </cell>
          <cell r="S50">
            <v>13.127611</v>
          </cell>
          <cell r="T50">
            <v>4.870077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mitry.Akhmetov@inte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v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8" sqref="B8"/>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10</v>
      </c>
      <c r="B3" s="1" t="s">
        <v>329</v>
      </c>
    </row>
    <row r="4" spans="1:6" ht="18.75">
      <c r="A4" s="2" t="s">
        <v>1</v>
      </c>
      <c r="B4" s="12" t="s">
        <v>317</v>
      </c>
      <c r="F4" s="7"/>
    </row>
    <row r="5" spans="1:2" ht="15.75">
      <c r="A5" s="2" t="s">
        <v>9</v>
      </c>
      <c r="B5" s="8" t="s">
        <v>15</v>
      </c>
    </row>
    <row r="6" s="3" customFormat="1" ht="16.5" thickBot="1"/>
    <row r="7" spans="1:2" s="4" customFormat="1" ht="18.75">
      <c r="A7" s="4" t="s">
        <v>4</v>
      </c>
      <c r="B7" s="9" t="s">
        <v>318</v>
      </c>
    </row>
    <row r="8" spans="1:2" ht="15.75">
      <c r="A8" s="2" t="s">
        <v>12</v>
      </c>
      <c r="B8" s="8" t="s">
        <v>330</v>
      </c>
    </row>
    <row r="9" spans="1:9" ht="15.75">
      <c r="A9" s="2" t="s">
        <v>5</v>
      </c>
      <c r="B9" s="8" t="s">
        <v>14</v>
      </c>
      <c r="C9" s="8"/>
      <c r="D9" s="8"/>
      <c r="E9" s="8"/>
      <c r="F9" s="8"/>
      <c r="G9" s="8"/>
      <c r="H9" s="8"/>
      <c r="I9" s="8"/>
    </row>
    <row r="10" spans="2:9" ht="15.75">
      <c r="B10" s="8" t="s">
        <v>16</v>
      </c>
      <c r="C10" s="8"/>
      <c r="D10" s="8"/>
      <c r="E10" s="8"/>
      <c r="F10" s="8"/>
      <c r="G10" s="8"/>
      <c r="H10" s="8"/>
      <c r="I10" s="8"/>
    </row>
    <row r="11" spans="2:9" ht="15.75">
      <c r="B11" s="8" t="s">
        <v>6</v>
      </c>
      <c r="C11" s="8"/>
      <c r="D11" s="8"/>
      <c r="E11" s="8"/>
      <c r="F11" s="8"/>
      <c r="G11" s="8"/>
      <c r="H11" s="8"/>
      <c r="I11" s="8"/>
    </row>
    <row r="12" spans="2:9" ht="15.75">
      <c r="B12" s="8" t="s">
        <v>7</v>
      </c>
      <c r="C12" s="8"/>
      <c r="D12" s="8"/>
      <c r="E12" s="8"/>
      <c r="F12" s="8"/>
      <c r="G12" s="8"/>
      <c r="H12" s="8"/>
      <c r="I12" s="8"/>
    </row>
    <row r="13" spans="2:9" ht="15.75">
      <c r="B13" s="8" t="s">
        <v>8</v>
      </c>
      <c r="C13" s="8"/>
      <c r="D13" s="8"/>
      <c r="E13" s="8"/>
      <c r="F13" s="8"/>
      <c r="G13" s="8"/>
      <c r="H13" s="8"/>
      <c r="I13" s="8"/>
    </row>
    <row r="14" spans="2:9" ht="15.75">
      <c r="B14" s="13" t="s">
        <v>19</v>
      </c>
      <c r="C14" s="8"/>
      <c r="D14" s="8"/>
      <c r="E14" s="8"/>
      <c r="F14" s="8"/>
      <c r="G14" s="8"/>
      <c r="H14" s="8"/>
      <c r="I14" s="8"/>
    </row>
    <row r="15" ht="15.75">
      <c r="A15" s="2" t="s">
        <v>3</v>
      </c>
    </row>
    <row r="27" spans="1:5" ht="15.75" customHeight="1">
      <c r="A27" s="6"/>
      <c r="B27" s="402"/>
      <c r="C27" s="402"/>
      <c r="D27" s="402"/>
      <c r="E27" s="402"/>
    </row>
    <row r="28" spans="1:5" ht="15.75" customHeight="1">
      <c r="A28" s="4"/>
      <c r="B28" s="5"/>
      <c r="C28" s="5"/>
      <c r="D28" s="5"/>
      <c r="E28" s="5"/>
    </row>
    <row r="29" spans="1:5" ht="15.75" customHeight="1">
      <c r="A29" s="4"/>
      <c r="B29" s="401"/>
      <c r="C29" s="401"/>
      <c r="D29" s="401"/>
      <c r="E29" s="401"/>
    </row>
    <row r="30" spans="1:5" ht="15.75" customHeight="1">
      <c r="A30" s="4"/>
      <c r="B30" s="5"/>
      <c r="C30" s="5"/>
      <c r="D30" s="5"/>
      <c r="E30" s="5"/>
    </row>
    <row r="31" spans="1:5" ht="15.75" customHeight="1">
      <c r="A31" s="4"/>
      <c r="B31" s="401"/>
      <c r="C31" s="401"/>
      <c r="D31" s="401"/>
      <c r="E31" s="401"/>
    </row>
    <row r="32" spans="2:5" ht="15.75" customHeight="1">
      <c r="B32" s="401"/>
      <c r="C32" s="401"/>
      <c r="D32" s="401"/>
      <c r="E32" s="401"/>
    </row>
    <row r="33" ht="15.75" customHeight="1"/>
    <row r="34" ht="15.75" customHeight="1"/>
    <row r="35" ht="15.75" customHeight="1"/>
  </sheetData>
  <mergeCells count="3">
    <mergeCell ref="B29:E29"/>
    <mergeCell ref="B27:E27"/>
    <mergeCell ref="B31:E32"/>
  </mergeCells>
  <hyperlinks>
    <hyperlink ref="B14" r:id="rId1" display="Dmitry.Akhmetov@intel.com"/>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10.xml><?xml version="1.0" encoding="utf-8"?>
<worksheet xmlns="http://schemas.openxmlformats.org/spreadsheetml/2006/main" xmlns:r="http://schemas.openxmlformats.org/officeDocument/2006/relationships">
  <sheetPr>
    <tabColor indexed="57"/>
  </sheetPr>
  <dimension ref="A1:Z95"/>
  <sheetViews>
    <sheetView workbookViewId="0" topLeftCell="E1">
      <pane ySplit="2" topLeftCell="BM3" activePane="bottomLeft" state="frozen"/>
      <selection pane="topLeft" activeCell="J54" sqref="J54"/>
      <selection pane="bottomLeft" activeCell="E1" sqref="A1:IV16384"/>
    </sheetView>
  </sheetViews>
  <sheetFormatPr defaultColWidth="9.140625" defaultRowHeight="12.75"/>
  <cols>
    <col min="1" max="1" width="11.421875" style="61" customWidth="1"/>
    <col min="2" max="2" width="12.7109375" style="61" customWidth="1"/>
    <col min="3" max="7" width="9.140625" style="61" customWidth="1"/>
    <col min="8" max="8" width="14.00390625" style="61" customWidth="1"/>
    <col min="9" max="16384" width="9.140625" style="61" customWidth="1"/>
  </cols>
  <sheetData>
    <row r="1" spans="1:26" ht="12.75" customHeight="1">
      <c r="A1" s="501" t="s">
        <v>111</v>
      </c>
      <c r="B1" s="496" t="s">
        <v>112</v>
      </c>
      <c r="C1" s="496" t="s">
        <v>113</v>
      </c>
      <c r="D1" s="496" t="s">
        <v>114</v>
      </c>
      <c r="E1" s="496" t="s">
        <v>115</v>
      </c>
      <c r="F1" s="496" t="s">
        <v>116</v>
      </c>
      <c r="G1" s="496" t="s">
        <v>117</v>
      </c>
      <c r="H1" s="496" t="s">
        <v>118</v>
      </c>
      <c r="I1" s="496" t="s">
        <v>119</v>
      </c>
      <c r="J1" s="496" t="s">
        <v>120</v>
      </c>
      <c r="K1" s="496" t="s">
        <v>121</v>
      </c>
      <c r="L1" s="496" t="s">
        <v>122</v>
      </c>
      <c r="M1" s="496" t="s">
        <v>109</v>
      </c>
      <c r="N1" s="496" t="s">
        <v>123</v>
      </c>
      <c r="O1" s="506" t="s">
        <v>124</v>
      </c>
      <c r="P1" s="457" t="s">
        <v>98</v>
      </c>
      <c r="Q1" s="459"/>
      <c r="R1" s="411" t="s">
        <v>99</v>
      </c>
      <c r="S1" s="413"/>
      <c r="T1" s="63"/>
      <c r="U1" s="63"/>
      <c r="V1" s="459" t="s">
        <v>100</v>
      </c>
      <c r="W1" s="459"/>
      <c r="X1" s="459"/>
      <c r="Y1" s="64" t="s">
        <v>101</v>
      </c>
      <c r="Z1" s="65"/>
    </row>
    <row r="2" spans="1:26" ht="39" thickBot="1">
      <c r="A2" s="502"/>
      <c r="B2" s="497"/>
      <c r="C2" s="497"/>
      <c r="D2" s="497"/>
      <c r="E2" s="497"/>
      <c r="F2" s="497"/>
      <c r="G2" s="497"/>
      <c r="H2" s="497"/>
      <c r="I2" s="497"/>
      <c r="J2" s="497"/>
      <c r="K2" s="497"/>
      <c r="L2" s="497"/>
      <c r="M2" s="497"/>
      <c r="N2" s="497"/>
      <c r="O2" s="507"/>
      <c r="P2" s="66" t="s">
        <v>125</v>
      </c>
      <c r="Q2" s="67" t="s">
        <v>103</v>
      </c>
      <c r="R2" s="67" t="s">
        <v>126</v>
      </c>
      <c r="S2" s="67" t="s">
        <v>185</v>
      </c>
      <c r="T2" s="89" t="s">
        <v>128</v>
      </c>
      <c r="U2" s="89" t="s">
        <v>129</v>
      </c>
      <c r="V2" s="67" t="s">
        <v>130</v>
      </c>
      <c r="W2" s="67" t="s">
        <v>131</v>
      </c>
      <c r="X2" s="67" t="s">
        <v>132</v>
      </c>
      <c r="Y2" s="70" t="s">
        <v>109</v>
      </c>
      <c r="Z2" s="71" t="s">
        <v>133</v>
      </c>
    </row>
    <row r="3" spans="1:26" ht="12.75">
      <c r="A3">
        <v>0</v>
      </c>
      <c r="B3">
        <v>2</v>
      </c>
      <c r="C3">
        <v>0</v>
      </c>
      <c r="D3"/>
      <c r="E3">
        <v>1867</v>
      </c>
      <c r="F3">
        <v>3730</v>
      </c>
      <c r="G3">
        <v>44760000</v>
      </c>
      <c r="H3">
        <v>1.280755</v>
      </c>
      <c r="I3">
        <v>0</v>
      </c>
      <c r="J3">
        <v>0</v>
      </c>
      <c r="K3">
        <v>0</v>
      </c>
      <c r="L3">
        <v>0</v>
      </c>
      <c r="M3">
        <v>129.741363</v>
      </c>
      <c r="N3">
        <v>30</v>
      </c>
      <c r="O3">
        <v>4.973333</v>
      </c>
      <c r="P3" s="114">
        <f>SUM(O3:O22)</f>
        <v>45.25356500000001</v>
      </c>
      <c r="Q3" s="64">
        <f>P3/SUM(N3:N22)</f>
        <v>0.1508452166666667</v>
      </c>
      <c r="R3" s="64">
        <f aca="true" t="shared" si="0" ref="R3:R30">(I3+K3)/F3</f>
        <v>0</v>
      </c>
      <c r="S3" s="64"/>
      <c r="T3" s="55" t="s">
        <v>187</v>
      </c>
      <c r="U3" s="55">
        <v>100</v>
      </c>
      <c r="V3" s="64">
        <f>SUM(O3:O61)</f>
        <v>89.96475600000012</v>
      </c>
      <c r="W3" s="64">
        <f>(SUM(G3:G61)-SUM(J3:J61)-SUM(L3:L61))/9000000</f>
        <v>89.86865422222222</v>
      </c>
      <c r="X3" s="64">
        <f>SUM(O3:O61)</f>
        <v>89.96475600000012</v>
      </c>
      <c r="Y3">
        <v>128.63</v>
      </c>
      <c r="Z3" s="65">
        <f>W3/Y3</f>
        <v>0.6986601432187065</v>
      </c>
    </row>
    <row r="4" spans="1:26" ht="12.75">
      <c r="A4">
        <v>0</v>
      </c>
      <c r="B4">
        <v>3</v>
      </c>
      <c r="C4">
        <v>0</v>
      </c>
      <c r="D4"/>
      <c r="E4">
        <v>1557</v>
      </c>
      <c r="F4">
        <v>3100</v>
      </c>
      <c r="G4">
        <v>37200000</v>
      </c>
      <c r="H4">
        <v>1.159197</v>
      </c>
      <c r="I4">
        <v>0</v>
      </c>
      <c r="J4">
        <v>0</v>
      </c>
      <c r="K4">
        <v>0</v>
      </c>
      <c r="L4">
        <v>0</v>
      </c>
      <c r="M4">
        <v>129.168507</v>
      </c>
      <c r="N4">
        <v>30</v>
      </c>
      <c r="O4">
        <v>4.133333</v>
      </c>
      <c r="P4" s="75"/>
      <c r="Q4" s="55"/>
      <c r="R4" s="55">
        <f t="shared" si="0"/>
        <v>0</v>
      </c>
      <c r="S4" s="55"/>
      <c r="T4" s="55"/>
      <c r="U4" s="55"/>
      <c r="V4" s="55"/>
      <c r="W4" s="55"/>
      <c r="X4" s="55"/>
      <c r="Y4" s="55"/>
      <c r="Z4" s="76"/>
    </row>
    <row r="5" spans="1:26" ht="12.75">
      <c r="A5">
        <v>0</v>
      </c>
      <c r="B5">
        <v>4</v>
      </c>
      <c r="C5">
        <v>0</v>
      </c>
      <c r="D5"/>
      <c r="E5">
        <v>2092</v>
      </c>
      <c r="F5">
        <v>4183</v>
      </c>
      <c r="G5">
        <v>50196000</v>
      </c>
      <c r="H5">
        <v>1.176459</v>
      </c>
      <c r="I5">
        <v>0</v>
      </c>
      <c r="J5">
        <v>0</v>
      </c>
      <c r="K5">
        <v>0</v>
      </c>
      <c r="L5">
        <v>0</v>
      </c>
      <c r="M5">
        <v>130.000003</v>
      </c>
      <c r="N5">
        <v>30</v>
      </c>
      <c r="O5">
        <v>5.577333</v>
      </c>
      <c r="P5" s="75"/>
      <c r="Q5" s="55"/>
      <c r="R5" s="55">
        <f t="shared" si="0"/>
        <v>0</v>
      </c>
      <c r="S5" s="55"/>
      <c r="T5" s="55"/>
      <c r="U5" s="55"/>
      <c r="V5" s="55"/>
      <c r="W5" s="55"/>
      <c r="X5" s="55"/>
      <c r="Y5" s="55"/>
      <c r="Z5" s="76"/>
    </row>
    <row r="6" spans="1:26" ht="12.75">
      <c r="A6">
        <v>0</v>
      </c>
      <c r="B6">
        <v>5</v>
      </c>
      <c r="C6">
        <v>0</v>
      </c>
      <c r="D6"/>
      <c r="E6">
        <v>1563</v>
      </c>
      <c r="F6">
        <v>3113</v>
      </c>
      <c r="G6">
        <v>37356000</v>
      </c>
      <c r="H6">
        <v>1.188864</v>
      </c>
      <c r="I6">
        <v>0</v>
      </c>
      <c r="J6">
        <v>0</v>
      </c>
      <c r="K6">
        <v>0</v>
      </c>
      <c r="L6">
        <v>0</v>
      </c>
      <c r="M6">
        <v>125.980573</v>
      </c>
      <c r="N6">
        <v>30</v>
      </c>
      <c r="O6">
        <v>4.150667</v>
      </c>
      <c r="P6" s="75"/>
      <c r="Q6" s="55"/>
      <c r="R6" s="55">
        <f t="shared" si="0"/>
        <v>0</v>
      </c>
      <c r="S6" s="55"/>
      <c r="T6" s="55"/>
      <c r="U6" s="55"/>
      <c r="V6" s="55"/>
      <c r="W6" s="55"/>
      <c r="X6" s="55"/>
      <c r="Y6" s="55"/>
      <c r="Z6" s="76"/>
    </row>
    <row r="7" spans="1:26" ht="12.75">
      <c r="A7">
        <v>0</v>
      </c>
      <c r="B7">
        <v>6</v>
      </c>
      <c r="C7">
        <v>0</v>
      </c>
      <c r="D7"/>
      <c r="E7">
        <v>1775</v>
      </c>
      <c r="F7">
        <v>3546</v>
      </c>
      <c r="G7">
        <v>42552000</v>
      </c>
      <c r="H7">
        <v>1.29206</v>
      </c>
      <c r="I7">
        <v>0</v>
      </c>
      <c r="J7">
        <v>0</v>
      </c>
      <c r="K7">
        <v>0</v>
      </c>
      <c r="L7">
        <v>0</v>
      </c>
      <c r="M7">
        <v>127.452005</v>
      </c>
      <c r="N7">
        <v>30</v>
      </c>
      <c r="O7">
        <v>4.728</v>
      </c>
      <c r="P7" s="75"/>
      <c r="Q7" s="55"/>
      <c r="R7" s="55">
        <f t="shared" si="0"/>
        <v>0</v>
      </c>
      <c r="S7" s="56"/>
      <c r="T7" s="56"/>
      <c r="U7" s="56"/>
      <c r="V7" s="55"/>
      <c r="W7" s="55"/>
      <c r="X7" s="55"/>
      <c r="Y7" s="55"/>
      <c r="Z7" s="76"/>
    </row>
    <row r="8" spans="1:26" ht="12.75">
      <c r="A8">
        <v>0</v>
      </c>
      <c r="B8">
        <v>7</v>
      </c>
      <c r="C8">
        <v>0</v>
      </c>
      <c r="D8"/>
      <c r="E8">
        <v>1578</v>
      </c>
      <c r="F8">
        <v>3142</v>
      </c>
      <c r="G8">
        <v>37704000</v>
      </c>
      <c r="H8">
        <v>1.225276</v>
      </c>
      <c r="I8">
        <v>0</v>
      </c>
      <c r="J8">
        <v>0</v>
      </c>
      <c r="K8">
        <v>0</v>
      </c>
      <c r="L8">
        <v>0</v>
      </c>
      <c r="M8">
        <v>128.493439</v>
      </c>
      <c r="N8">
        <v>30</v>
      </c>
      <c r="O8">
        <v>4.189333</v>
      </c>
      <c r="P8" s="75"/>
      <c r="Q8" s="55"/>
      <c r="R8" s="55">
        <f t="shared" si="0"/>
        <v>0</v>
      </c>
      <c r="S8" s="55"/>
      <c r="T8" s="55"/>
      <c r="U8" s="55"/>
      <c r="V8" s="55"/>
      <c r="W8" s="55"/>
      <c r="X8" s="55"/>
      <c r="Y8" s="55"/>
      <c r="Z8" s="76"/>
    </row>
    <row r="9" spans="1:26" ht="12.75">
      <c r="A9">
        <v>0</v>
      </c>
      <c r="B9">
        <v>8</v>
      </c>
      <c r="C9">
        <v>0</v>
      </c>
      <c r="D9"/>
      <c r="E9">
        <v>1679</v>
      </c>
      <c r="F9">
        <v>3356</v>
      </c>
      <c r="G9">
        <v>40272000</v>
      </c>
      <c r="H9">
        <v>1.179817</v>
      </c>
      <c r="I9">
        <v>0</v>
      </c>
      <c r="J9">
        <v>0</v>
      </c>
      <c r="K9">
        <v>0</v>
      </c>
      <c r="L9">
        <v>0</v>
      </c>
      <c r="M9">
        <v>129.999998</v>
      </c>
      <c r="N9">
        <v>30</v>
      </c>
      <c r="O9">
        <v>4.474667</v>
      </c>
      <c r="P9" s="75"/>
      <c r="Q9" s="55"/>
      <c r="R9" s="55">
        <f t="shared" si="0"/>
        <v>0</v>
      </c>
      <c r="S9" s="55"/>
      <c r="T9" s="55"/>
      <c r="U9" s="55"/>
      <c r="V9" s="55"/>
      <c r="W9" s="55"/>
      <c r="X9" s="55"/>
      <c r="Y9" s="55"/>
      <c r="Z9" s="76"/>
    </row>
    <row r="10" spans="1:26" ht="12.75">
      <c r="A10">
        <v>0</v>
      </c>
      <c r="B10">
        <v>9</v>
      </c>
      <c r="C10">
        <v>0</v>
      </c>
      <c r="D10"/>
      <c r="E10">
        <v>1561</v>
      </c>
      <c r="F10">
        <v>3110</v>
      </c>
      <c r="G10">
        <v>37320000</v>
      </c>
      <c r="H10">
        <v>1.255344</v>
      </c>
      <c r="I10">
        <v>0</v>
      </c>
      <c r="J10">
        <v>0</v>
      </c>
      <c r="K10">
        <v>0</v>
      </c>
      <c r="L10">
        <v>0</v>
      </c>
      <c r="M10">
        <v>129.399433</v>
      </c>
      <c r="N10">
        <v>30</v>
      </c>
      <c r="O10">
        <v>4.146667</v>
      </c>
      <c r="P10" s="75"/>
      <c r="Q10" s="55"/>
      <c r="R10" s="55">
        <f t="shared" si="0"/>
        <v>0</v>
      </c>
      <c r="S10" s="55"/>
      <c r="T10" s="55"/>
      <c r="U10" s="55"/>
      <c r="V10" s="55"/>
      <c r="W10" s="55"/>
      <c r="X10" s="55"/>
      <c r="Y10" s="55"/>
      <c r="Z10" s="76"/>
    </row>
    <row r="11" spans="1:26" ht="12.75">
      <c r="A11">
        <v>0</v>
      </c>
      <c r="B11">
        <v>10</v>
      </c>
      <c r="C11">
        <v>0</v>
      </c>
      <c r="D11"/>
      <c r="E11">
        <v>1581</v>
      </c>
      <c r="F11">
        <v>3148</v>
      </c>
      <c r="G11">
        <v>37776000</v>
      </c>
      <c r="H11">
        <v>1.221064</v>
      </c>
      <c r="I11">
        <v>0</v>
      </c>
      <c r="J11">
        <v>0</v>
      </c>
      <c r="K11">
        <v>0</v>
      </c>
      <c r="L11">
        <v>0</v>
      </c>
      <c r="M11">
        <v>129.406818</v>
      </c>
      <c r="N11">
        <v>30</v>
      </c>
      <c r="O11">
        <v>4.197333</v>
      </c>
      <c r="P11" s="75"/>
      <c r="Q11" s="55"/>
      <c r="R11" s="55">
        <f t="shared" si="0"/>
        <v>0</v>
      </c>
      <c r="S11" s="55"/>
      <c r="T11" s="55"/>
      <c r="U11" s="55"/>
      <c r="V11" s="55"/>
      <c r="W11" s="55"/>
      <c r="X11" s="55"/>
      <c r="Y11" s="55"/>
      <c r="Z11" s="76"/>
    </row>
    <row r="12" spans="1:26" ht="12.75">
      <c r="A12">
        <v>0</v>
      </c>
      <c r="B12">
        <v>1</v>
      </c>
      <c r="C12">
        <v>0</v>
      </c>
      <c r="D12"/>
      <c r="E12">
        <v>1541</v>
      </c>
      <c r="F12">
        <v>3071</v>
      </c>
      <c r="G12">
        <v>36852000</v>
      </c>
      <c r="H12">
        <v>1.233773</v>
      </c>
      <c r="I12">
        <v>0</v>
      </c>
      <c r="J12">
        <v>0</v>
      </c>
      <c r="K12">
        <v>0</v>
      </c>
      <c r="L12">
        <v>0</v>
      </c>
      <c r="M12">
        <v>125.460422</v>
      </c>
      <c r="N12">
        <v>30</v>
      </c>
      <c r="O12">
        <v>4.094667</v>
      </c>
      <c r="P12" s="75"/>
      <c r="Q12" s="55"/>
      <c r="R12" s="55">
        <f t="shared" si="0"/>
        <v>0</v>
      </c>
      <c r="S12" s="55"/>
      <c r="T12" s="55"/>
      <c r="U12" s="55"/>
      <c r="V12" s="55"/>
      <c r="W12" s="55"/>
      <c r="X12" s="55"/>
      <c r="Y12" s="55"/>
      <c r="Z12" s="76"/>
    </row>
    <row r="13" spans="1:26" ht="12.75">
      <c r="A13">
        <v>1</v>
      </c>
      <c r="B13">
        <v>0</v>
      </c>
      <c r="C13">
        <v>0</v>
      </c>
      <c r="D13"/>
      <c r="E13">
        <v>47</v>
      </c>
      <c r="F13">
        <v>1529</v>
      </c>
      <c r="G13">
        <v>489280</v>
      </c>
      <c r="H13">
        <v>0.417298</v>
      </c>
      <c r="I13">
        <v>0</v>
      </c>
      <c r="J13">
        <v>0</v>
      </c>
      <c r="K13">
        <v>0</v>
      </c>
      <c r="L13">
        <v>0</v>
      </c>
      <c r="M13">
        <v>125.033329</v>
      </c>
      <c r="N13">
        <v>0</v>
      </c>
      <c r="O13">
        <v>0.054364</v>
      </c>
      <c r="P13" s="75"/>
      <c r="Q13" s="55"/>
      <c r="R13" s="55">
        <f t="shared" si="0"/>
        <v>0</v>
      </c>
      <c r="S13" s="55"/>
      <c r="T13" s="55"/>
      <c r="U13" s="55"/>
      <c r="V13" s="55"/>
      <c r="W13" s="55"/>
      <c r="X13" s="55"/>
      <c r="Y13" s="55"/>
      <c r="Z13" s="76"/>
    </row>
    <row r="14" spans="1:26" ht="12.75">
      <c r="A14">
        <v>2</v>
      </c>
      <c r="B14">
        <v>0</v>
      </c>
      <c r="C14">
        <v>0</v>
      </c>
      <c r="D14"/>
      <c r="E14">
        <v>48</v>
      </c>
      <c r="F14">
        <v>1828</v>
      </c>
      <c r="G14">
        <v>584960</v>
      </c>
      <c r="H14">
        <v>0.321049</v>
      </c>
      <c r="I14">
        <v>0</v>
      </c>
      <c r="J14">
        <v>0</v>
      </c>
      <c r="K14">
        <v>0</v>
      </c>
      <c r="L14">
        <v>0</v>
      </c>
      <c r="M14">
        <v>129.763543</v>
      </c>
      <c r="N14">
        <v>0</v>
      </c>
      <c r="O14">
        <v>0.064996</v>
      </c>
      <c r="P14" s="75"/>
      <c r="Q14" s="55"/>
      <c r="R14" s="55">
        <f t="shared" si="0"/>
        <v>0</v>
      </c>
      <c r="S14" s="55"/>
      <c r="T14" s="55"/>
      <c r="U14" s="55"/>
      <c r="V14" s="55"/>
      <c r="W14" s="55"/>
      <c r="X14" s="55"/>
      <c r="Y14" s="55"/>
      <c r="Z14" s="76"/>
    </row>
    <row r="15" spans="1:26" ht="12.75">
      <c r="A15">
        <v>3</v>
      </c>
      <c r="B15">
        <v>0</v>
      </c>
      <c r="C15">
        <v>0</v>
      </c>
      <c r="D15"/>
      <c r="E15">
        <v>51</v>
      </c>
      <c r="F15">
        <v>1517</v>
      </c>
      <c r="G15">
        <v>485440</v>
      </c>
      <c r="H15">
        <v>0.334328</v>
      </c>
      <c r="I15">
        <v>0</v>
      </c>
      <c r="J15">
        <v>0</v>
      </c>
      <c r="K15">
        <v>0</v>
      </c>
      <c r="L15">
        <v>0</v>
      </c>
      <c r="M15">
        <v>129.575698</v>
      </c>
      <c r="N15">
        <v>0</v>
      </c>
      <c r="O15">
        <v>0.053938</v>
      </c>
      <c r="P15" s="75"/>
      <c r="Q15" s="55"/>
      <c r="R15" s="55">
        <f t="shared" si="0"/>
        <v>0</v>
      </c>
      <c r="S15" s="55"/>
      <c r="T15" s="55"/>
      <c r="U15" s="55"/>
      <c r="V15" s="55"/>
      <c r="W15" s="55"/>
      <c r="X15" s="55"/>
      <c r="Y15" s="55"/>
      <c r="Z15" s="76"/>
    </row>
    <row r="16" spans="1:26" ht="12.75">
      <c r="A16">
        <v>4</v>
      </c>
      <c r="B16">
        <v>0</v>
      </c>
      <c r="C16">
        <v>0</v>
      </c>
      <c r="D16"/>
      <c r="E16">
        <v>51</v>
      </c>
      <c r="F16">
        <v>2120</v>
      </c>
      <c r="G16">
        <v>678400</v>
      </c>
      <c r="H16">
        <v>0.371773</v>
      </c>
      <c r="I16">
        <v>0</v>
      </c>
      <c r="J16">
        <v>0</v>
      </c>
      <c r="K16">
        <v>0</v>
      </c>
      <c r="L16">
        <v>0</v>
      </c>
      <c r="M16">
        <v>130.000001</v>
      </c>
      <c r="N16">
        <v>0</v>
      </c>
      <c r="O16">
        <v>0.075378</v>
      </c>
      <c r="P16" s="75"/>
      <c r="Q16" s="55"/>
      <c r="R16" s="55">
        <f t="shared" si="0"/>
        <v>0</v>
      </c>
      <c r="S16" s="55"/>
      <c r="T16" s="55"/>
      <c r="U16" s="55"/>
      <c r="V16" s="55"/>
      <c r="W16" s="55"/>
      <c r="X16" s="55"/>
      <c r="Y16" s="55"/>
      <c r="Z16" s="76"/>
    </row>
    <row r="17" spans="1:26" ht="12.75">
      <c r="A17">
        <v>5</v>
      </c>
      <c r="B17">
        <v>0</v>
      </c>
      <c r="C17">
        <v>0</v>
      </c>
      <c r="D17"/>
      <c r="E17">
        <v>49</v>
      </c>
      <c r="F17">
        <v>1513</v>
      </c>
      <c r="G17">
        <v>484160</v>
      </c>
      <c r="H17">
        <v>0.336448</v>
      </c>
      <c r="I17">
        <v>0</v>
      </c>
      <c r="J17">
        <v>0</v>
      </c>
      <c r="K17">
        <v>0</v>
      </c>
      <c r="L17">
        <v>0</v>
      </c>
      <c r="M17">
        <v>124.140592</v>
      </c>
      <c r="N17">
        <v>0</v>
      </c>
      <c r="O17">
        <v>0.053796</v>
      </c>
      <c r="P17" s="75"/>
      <c r="Q17" s="55"/>
      <c r="R17" s="55">
        <f t="shared" si="0"/>
        <v>0</v>
      </c>
      <c r="S17" s="55"/>
      <c r="T17" s="55"/>
      <c r="U17" s="55"/>
      <c r="V17" s="55"/>
      <c r="W17" s="55"/>
      <c r="X17" s="55"/>
      <c r="Y17" s="55"/>
      <c r="Z17" s="76"/>
    </row>
    <row r="18" spans="1:26" ht="12.75">
      <c r="A18">
        <v>6</v>
      </c>
      <c r="B18">
        <v>0</v>
      </c>
      <c r="C18">
        <v>0</v>
      </c>
      <c r="D18"/>
      <c r="E18">
        <v>51</v>
      </c>
      <c r="F18">
        <v>1736</v>
      </c>
      <c r="G18">
        <v>555520</v>
      </c>
      <c r="H18">
        <v>0.387144</v>
      </c>
      <c r="I18">
        <v>0</v>
      </c>
      <c r="J18">
        <v>0</v>
      </c>
      <c r="K18">
        <v>0</v>
      </c>
      <c r="L18">
        <v>0</v>
      </c>
      <c r="M18">
        <v>119.482585</v>
      </c>
      <c r="N18">
        <v>0</v>
      </c>
      <c r="O18">
        <v>0.061724</v>
      </c>
      <c r="P18" s="75"/>
      <c r="Q18" s="55"/>
      <c r="R18" s="55">
        <f t="shared" si="0"/>
        <v>0</v>
      </c>
      <c r="S18" s="55"/>
      <c r="T18" s="55"/>
      <c r="U18" s="55"/>
      <c r="V18" s="55"/>
      <c r="W18" s="55"/>
      <c r="X18" s="55"/>
      <c r="Y18" s="55"/>
      <c r="Z18" s="76"/>
    </row>
    <row r="19" spans="1:26" ht="12.75">
      <c r="A19">
        <v>7</v>
      </c>
      <c r="B19">
        <v>0</v>
      </c>
      <c r="C19">
        <v>0</v>
      </c>
      <c r="D19"/>
      <c r="E19">
        <v>52</v>
      </c>
      <c r="F19">
        <v>1568</v>
      </c>
      <c r="G19">
        <v>501760</v>
      </c>
      <c r="H19">
        <v>0.369797</v>
      </c>
      <c r="I19">
        <v>0</v>
      </c>
      <c r="J19">
        <v>0</v>
      </c>
      <c r="K19">
        <v>0</v>
      </c>
      <c r="L19">
        <v>0</v>
      </c>
      <c r="M19">
        <v>128.470585</v>
      </c>
      <c r="N19">
        <v>0</v>
      </c>
      <c r="O19">
        <v>0.055751</v>
      </c>
      <c r="P19" s="75"/>
      <c r="Q19" s="55"/>
      <c r="R19" s="55">
        <f t="shared" si="0"/>
        <v>0</v>
      </c>
      <c r="S19" s="55"/>
      <c r="T19" s="55"/>
      <c r="U19" s="55"/>
      <c r="V19" s="55"/>
      <c r="W19" s="55"/>
      <c r="X19" s="55"/>
      <c r="Y19" s="55"/>
      <c r="Z19" s="76"/>
    </row>
    <row r="20" spans="1:26" ht="12.75">
      <c r="A20">
        <v>8</v>
      </c>
      <c r="B20">
        <v>0</v>
      </c>
      <c r="C20">
        <v>0</v>
      </c>
      <c r="D20"/>
      <c r="E20">
        <v>44</v>
      </c>
      <c r="F20">
        <v>1669</v>
      </c>
      <c r="G20">
        <v>534080</v>
      </c>
      <c r="H20">
        <v>0.32635</v>
      </c>
      <c r="I20">
        <v>0</v>
      </c>
      <c r="J20">
        <v>0</v>
      </c>
      <c r="K20">
        <v>0</v>
      </c>
      <c r="L20">
        <v>0</v>
      </c>
      <c r="M20">
        <v>130.000003</v>
      </c>
      <c r="N20">
        <v>0</v>
      </c>
      <c r="O20">
        <v>0.059342</v>
      </c>
      <c r="P20" s="75"/>
      <c r="Q20" s="55"/>
      <c r="R20" s="55">
        <f t="shared" si="0"/>
        <v>0</v>
      </c>
      <c r="S20" s="55"/>
      <c r="T20" s="55"/>
      <c r="U20" s="55"/>
      <c r="V20" s="55"/>
      <c r="W20" s="55"/>
      <c r="X20" s="55"/>
      <c r="Y20" s="55"/>
      <c r="Z20" s="76"/>
    </row>
    <row r="21" spans="1:26" ht="12.75">
      <c r="A21">
        <v>9</v>
      </c>
      <c r="B21">
        <v>0</v>
      </c>
      <c r="C21">
        <v>0</v>
      </c>
      <c r="D21"/>
      <c r="E21">
        <v>49</v>
      </c>
      <c r="F21">
        <v>1522</v>
      </c>
      <c r="G21">
        <v>487040</v>
      </c>
      <c r="H21">
        <v>0.318801</v>
      </c>
      <c r="I21">
        <v>0</v>
      </c>
      <c r="J21">
        <v>0</v>
      </c>
      <c r="K21">
        <v>0</v>
      </c>
      <c r="L21">
        <v>0</v>
      </c>
      <c r="M21">
        <v>124.482416</v>
      </c>
      <c r="N21">
        <v>0</v>
      </c>
      <c r="O21">
        <v>0.054116</v>
      </c>
      <c r="P21" s="75"/>
      <c r="Q21" s="55"/>
      <c r="R21" s="115">
        <f t="shared" si="0"/>
        <v>0</v>
      </c>
      <c r="S21" s="55"/>
      <c r="T21" s="55"/>
      <c r="U21" s="55"/>
      <c r="V21" s="55"/>
      <c r="W21" s="55"/>
      <c r="X21" s="55"/>
      <c r="Y21" s="55"/>
      <c r="Z21" s="76"/>
    </row>
    <row r="22" spans="1:26" ht="12.75">
      <c r="A22">
        <v>10</v>
      </c>
      <c r="B22">
        <v>0</v>
      </c>
      <c r="C22">
        <v>0</v>
      </c>
      <c r="D22"/>
      <c r="E22">
        <v>54</v>
      </c>
      <c r="F22">
        <v>1542</v>
      </c>
      <c r="G22">
        <v>493440</v>
      </c>
      <c r="H22">
        <v>0.340214</v>
      </c>
      <c r="I22">
        <v>0</v>
      </c>
      <c r="J22">
        <v>0</v>
      </c>
      <c r="K22">
        <v>0</v>
      </c>
      <c r="L22">
        <v>0</v>
      </c>
      <c r="M22">
        <v>120.144912</v>
      </c>
      <c r="N22">
        <v>0</v>
      </c>
      <c r="O22">
        <v>0.054827</v>
      </c>
      <c r="P22" s="75"/>
      <c r="Q22" s="55"/>
      <c r="R22" s="116">
        <f t="shared" si="0"/>
        <v>0</v>
      </c>
      <c r="S22" s="55">
        <v>0.0001</v>
      </c>
      <c r="T22" s="55"/>
      <c r="U22" s="55"/>
      <c r="V22" s="55"/>
      <c r="W22" s="55"/>
      <c r="X22" s="55"/>
      <c r="Y22" s="55"/>
      <c r="Z22" s="76"/>
    </row>
    <row r="23" spans="1:26" ht="12.75">
      <c r="A23">
        <v>0</v>
      </c>
      <c r="B23">
        <v>11</v>
      </c>
      <c r="C23"/>
      <c r="D23">
        <v>5</v>
      </c>
      <c r="E23">
        <v>625</v>
      </c>
      <c r="F23">
        <v>4375</v>
      </c>
      <c r="G23">
        <v>17920000</v>
      </c>
      <c r="H23">
        <v>0.154882</v>
      </c>
      <c r="I23">
        <v>0</v>
      </c>
      <c r="J23">
        <v>0</v>
      </c>
      <c r="K23">
        <v>0</v>
      </c>
      <c r="L23">
        <v>0</v>
      </c>
      <c r="M23">
        <v>129.698278</v>
      </c>
      <c r="N23">
        <v>2</v>
      </c>
      <c r="O23">
        <v>1.991111</v>
      </c>
      <c r="P23" s="75"/>
      <c r="Q23" s="55"/>
      <c r="R23" s="116">
        <f t="shared" si="0"/>
        <v>0</v>
      </c>
      <c r="S23" s="55">
        <v>0.0001</v>
      </c>
      <c r="T23" s="55"/>
      <c r="U23" s="55"/>
      <c r="V23" s="55"/>
      <c r="W23" s="55"/>
      <c r="X23" s="55"/>
      <c r="Y23" s="55"/>
      <c r="Z23" s="76"/>
    </row>
    <row r="24" spans="1:26" ht="12.75">
      <c r="A24">
        <v>0</v>
      </c>
      <c r="B24">
        <v>12</v>
      </c>
      <c r="C24"/>
      <c r="D24">
        <v>5</v>
      </c>
      <c r="E24">
        <v>625</v>
      </c>
      <c r="F24">
        <v>4375</v>
      </c>
      <c r="G24">
        <v>17920000</v>
      </c>
      <c r="H24">
        <v>0.152428</v>
      </c>
      <c r="I24">
        <v>0</v>
      </c>
      <c r="J24">
        <v>0</v>
      </c>
      <c r="K24">
        <v>0</v>
      </c>
      <c r="L24">
        <v>0</v>
      </c>
      <c r="M24">
        <v>129.882035</v>
      </c>
      <c r="N24">
        <v>2</v>
      </c>
      <c r="O24">
        <v>1.991111</v>
      </c>
      <c r="P24" s="75"/>
      <c r="Q24" s="55"/>
      <c r="R24" s="116">
        <f t="shared" si="0"/>
        <v>0</v>
      </c>
      <c r="S24" s="55">
        <v>0.0001</v>
      </c>
      <c r="T24" s="55"/>
      <c r="U24" s="55"/>
      <c r="V24" s="55"/>
      <c r="W24" s="55"/>
      <c r="X24" s="55"/>
      <c r="Y24" s="55"/>
      <c r="Z24" s="76"/>
    </row>
    <row r="25" spans="1:26" ht="12.75">
      <c r="A25">
        <v>0</v>
      </c>
      <c r="B25">
        <v>13</v>
      </c>
      <c r="C25"/>
      <c r="D25">
        <v>5</v>
      </c>
      <c r="E25">
        <v>625</v>
      </c>
      <c r="F25">
        <v>4375</v>
      </c>
      <c r="G25">
        <v>17920000</v>
      </c>
      <c r="H25">
        <v>0.157991</v>
      </c>
      <c r="I25">
        <v>0</v>
      </c>
      <c r="J25">
        <v>0</v>
      </c>
      <c r="K25">
        <v>0</v>
      </c>
      <c r="L25">
        <v>0</v>
      </c>
      <c r="M25">
        <v>130.000002</v>
      </c>
      <c r="N25">
        <v>2</v>
      </c>
      <c r="O25">
        <v>1.991111</v>
      </c>
      <c r="P25" s="75"/>
      <c r="Q25" s="55"/>
      <c r="R25" s="116">
        <f t="shared" si="0"/>
        <v>0</v>
      </c>
      <c r="S25" s="55">
        <v>0.0001</v>
      </c>
      <c r="T25" s="55"/>
      <c r="U25" s="55"/>
      <c r="V25" s="55"/>
      <c r="W25" s="55"/>
      <c r="X25" s="55"/>
      <c r="Y25" s="55"/>
      <c r="Z25" s="76"/>
    </row>
    <row r="26" spans="1:26" ht="12.75">
      <c r="A26">
        <v>0</v>
      </c>
      <c r="B26">
        <v>14</v>
      </c>
      <c r="C26"/>
      <c r="D26">
        <v>5</v>
      </c>
      <c r="E26">
        <v>626</v>
      </c>
      <c r="F26">
        <v>4382</v>
      </c>
      <c r="G26">
        <v>17948672</v>
      </c>
      <c r="H26">
        <v>0.136499</v>
      </c>
      <c r="I26">
        <v>0</v>
      </c>
      <c r="J26">
        <v>0</v>
      </c>
      <c r="K26">
        <v>0</v>
      </c>
      <c r="L26">
        <v>0</v>
      </c>
      <c r="M26">
        <v>129.55604</v>
      </c>
      <c r="N26">
        <v>2</v>
      </c>
      <c r="O26">
        <v>1.994297</v>
      </c>
      <c r="P26" s="75"/>
      <c r="Q26" s="55"/>
      <c r="R26" s="116">
        <f t="shared" si="0"/>
        <v>0</v>
      </c>
      <c r="S26" s="55">
        <v>0.0001</v>
      </c>
      <c r="T26" s="55"/>
      <c r="U26" s="55"/>
      <c r="V26" s="55"/>
      <c r="W26" s="55"/>
      <c r="X26" s="55"/>
      <c r="Y26" s="55"/>
      <c r="Z26" s="76"/>
    </row>
    <row r="27" spans="1:26" ht="12.75">
      <c r="A27">
        <v>0</v>
      </c>
      <c r="B27">
        <v>15</v>
      </c>
      <c r="C27"/>
      <c r="D27">
        <v>5</v>
      </c>
      <c r="E27">
        <v>2508</v>
      </c>
      <c r="F27">
        <v>17556</v>
      </c>
      <c r="G27">
        <v>71909376</v>
      </c>
      <c r="H27">
        <v>0.131606</v>
      </c>
      <c r="I27">
        <v>0</v>
      </c>
      <c r="J27">
        <v>0</v>
      </c>
      <c r="K27">
        <v>0</v>
      </c>
      <c r="L27">
        <v>0</v>
      </c>
      <c r="M27">
        <v>129.999999</v>
      </c>
      <c r="N27">
        <v>8</v>
      </c>
      <c r="O27">
        <v>7.989931</v>
      </c>
      <c r="P27" s="75"/>
      <c r="Q27" s="55"/>
      <c r="R27" s="116">
        <f t="shared" si="0"/>
        <v>0</v>
      </c>
      <c r="S27" s="55">
        <v>0.0001</v>
      </c>
      <c r="T27" s="55"/>
      <c r="U27" s="55"/>
      <c r="V27" s="55"/>
      <c r="W27" s="55"/>
      <c r="X27" s="55"/>
      <c r="Y27" s="55"/>
      <c r="Z27" s="76"/>
    </row>
    <row r="28" spans="1:26" ht="12.75">
      <c r="A28">
        <v>0</v>
      </c>
      <c r="B28">
        <v>16</v>
      </c>
      <c r="C28"/>
      <c r="D28">
        <v>5</v>
      </c>
      <c r="E28">
        <v>2495</v>
      </c>
      <c r="F28">
        <v>17465</v>
      </c>
      <c r="G28">
        <v>71536640</v>
      </c>
      <c r="H28">
        <v>0.149021</v>
      </c>
      <c r="I28">
        <v>0</v>
      </c>
      <c r="J28">
        <v>0</v>
      </c>
      <c r="K28">
        <v>0</v>
      </c>
      <c r="L28">
        <v>0</v>
      </c>
      <c r="M28">
        <v>129.013572</v>
      </c>
      <c r="N28">
        <v>8</v>
      </c>
      <c r="O28">
        <v>7.948516</v>
      </c>
      <c r="P28" s="75"/>
      <c r="Q28" s="55"/>
      <c r="R28" s="116">
        <f t="shared" si="0"/>
        <v>0</v>
      </c>
      <c r="S28" s="55">
        <v>0.0001</v>
      </c>
      <c r="T28" s="55"/>
      <c r="U28" s="55"/>
      <c r="V28" s="55"/>
      <c r="W28" s="55"/>
      <c r="X28" s="55"/>
      <c r="Y28" s="55"/>
      <c r="Z28" s="76"/>
    </row>
    <row r="29" spans="1:26" ht="12.75">
      <c r="A29">
        <v>0</v>
      </c>
      <c r="B29">
        <v>17</v>
      </c>
      <c r="C29"/>
      <c r="D29">
        <v>5</v>
      </c>
      <c r="E29">
        <v>2505</v>
      </c>
      <c r="F29">
        <v>17535</v>
      </c>
      <c r="G29">
        <v>71823360</v>
      </c>
      <c r="H29">
        <v>0.143864</v>
      </c>
      <c r="I29">
        <v>0</v>
      </c>
      <c r="J29">
        <v>0</v>
      </c>
      <c r="K29">
        <v>0</v>
      </c>
      <c r="L29">
        <v>0</v>
      </c>
      <c r="M29">
        <v>129.656312</v>
      </c>
      <c r="N29">
        <v>8</v>
      </c>
      <c r="O29">
        <v>7.980373</v>
      </c>
      <c r="P29" s="75"/>
      <c r="Q29" s="55"/>
      <c r="R29" s="116">
        <f t="shared" si="0"/>
        <v>0</v>
      </c>
      <c r="S29" s="55">
        <v>0.0001</v>
      </c>
      <c r="T29" s="55"/>
      <c r="U29" s="55"/>
      <c r="V29" s="55"/>
      <c r="W29" s="55"/>
      <c r="X29" s="55"/>
      <c r="Y29" s="55"/>
      <c r="Z29" s="76"/>
    </row>
    <row r="30" spans="1:26" ht="12.75">
      <c r="A30">
        <v>0</v>
      </c>
      <c r="B30">
        <v>18</v>
      </c>
      <c r="C30"/>
      <c r="D30">
        <v>5</v>
      </c>
      <c r="E30">
        <v>1870</v>
      </c>
      <c r="F30">
        <v>3740</v>
      </c>
      <c r="G30">
        <v>44880000</v>
      </c>
      <c r="H30">
        <v>0.151749</v>
      </c>
      <c r="I30">
        <v>0</v>
      </c>
      <c r="J30">
        <v>0</v>
      </c>
      <c r="K30">
        <v>0</v>
      </c>
      <c r="L30">
        <v>0</v>
      </c>
      <c r="M30">
        <v>125.64343</v>
      </c>
      <c r="N30">
        <v>5</v>
      </c>
      <c r="O30">
        <v>4.986667</v>
      </c>
      <c r="P30" s="75"/>
      <c r="Q30" s="55"/>
      <c r="R30" s="116">
        <f t="shared" si="0"/>
        <v>0</v>
      </c>
      <c r="S30" s="55">
        <v>0.0001</v>
      </c>
      <c r="T30" s="55"/>
      <c r="U30" s="55"/>
      <c r="V30" s="55"/>
      <c r="W30" s="55"/>
      <c r="X30" s="55"/>
      <c r="Y30" s="55"/>
      <c r="Z30" s="76"/>
    </row>
    <row r="31" spans="1:26" ht="12.75">
      <c r="A31">
        <v>0</v>
      </c>
      <c r="B31">
        <v>24</v>
      </c>
      <c r="C31"/>
      <c r="D31">
        <v>7</v>
      </c>
      <c r="E31">
        <v>899</v>
      </c>
      <c r="F31">
        <v>899</v>
      </c>
      <c r="G31">
        <v>863040</v>
      </c>
      <c r="H31">
        <v>0.05414</v>
      </c>
      <c r="I31">
        <v>27</v>
      </c>
      <c r="J31">
        <v>25920</v>
      </c>
      <c r="K31">
        <v>0</v>
      </c>
      <c r="L31">
        <v>0</v>
      </c>
      <c r="M31">
        <v>130.000007</v>
      </c>
      <c r="N31">
        <v>0.096</v>
      </c>
      <c r="O31">
        <v>0.095893</v>
      </c>
      <c r="P31" s="75"/>
      <c r="Q31" s="55"/>
      <c r="R31" s="101">
        <f aca="true" t="shared" si="1" ref="R31:R61">(I31+K31)*100/F31</f>
        <v>3.0033370411568407</v>
      </c>
      <c r="S31" s="103">
        <v>0.05</v>
      </c>
      <c r="T31" s="103"/>
      <c r="U31" s="103"/>
      <c r="V31" s="55"/>
      <c r="W31" s="55"/>
      <c r="X31" s="55"/>
      <c r="Y31" s="55"/>
      <c r="Z31" s="76"/>
    </row>
    <row r="32" spans="1:26" ht="12.75">
      <c r="A32">
        <v>0</v>
      </c>
      <c r="B32">
        <v>25</v>
      </c>
      <c r="C32"/>
      <c r="D32">
        <v>7</v>
      </c>
      <c r="E32">
        <v>899</v>
      </c>
      <c r="F32">
        <v>899</v>
      </c>
      <c r="G32">
        <v>863040</v>
      </c>
      <c r="H32">
        <v>0.050751</v>
      </c>
      <c r="I32">
        <v>31</v>
      </c>
      <c r="J32">
        <v>29760</v>
      </c>
      <c r="K32">
        <v>0</v>
      </c>
      <c r="L32">
        <v>0</v>
      </c>
      <c r="M32">
        <v>129.381372</v>
      </c>
      <c r="N32">
        <v>0.096</v>
      </c>
      <c r="O32">
        <v>0.095893</v>
      </c>
      <c r="P32" s="75"/>
      <c r="Q32" s="55"/>
      <c r="R32" s="116">
        <f t="shared" si="1"/>
        <v>3.4482758620689653</v>
      </c>
      <c r="S32" s="103">
        <v>0.05</v>
      </c>
      <c r="T32" s="103"/>
      <c r="U32" s="103"/>
      <c r="V32" s="55"/>
      <c r="W32" s="55"/>
      <c r="X32" s="55"/>
      <c r="Y32" s="55"/>
      <c r="Z32" s="76"/>
    </row>
    <row r="33" spans="1:26" ht="12.75">
      <c r="A33">
        <v>0</v>
      </c>
      <c r="B33">
        <v>26</v>
      </c>
      <c r="C33"/>
      <c r="D33">
        <v>7</v>
      </c>
      <c r="E33">
        <v>899</v>
      </c>
      <c r="F33">
        <v>899</v>
      </c>
      <c r="G33">
        <v>863040</v>
      </c>
      <c r="H33">
        <v>0.048381</v>
      </c>
      <c r="I33">
        <v>24</v>
      </c>
      <c r="J33">
        <v>23040</v>
      </c>
      <c r="K33">
        <v>0</v>
      </c>
      <c r="L33">
        <v>0</v>
      </c>
      <c r="M33">
        <v>129.915804</v>
      </c>
      <c r="N33">
        <v>0.096</v>
      </c>
      <c r="O33">
        <v>0.095893</v>
      </c>
      <c r="P33" s="75"/>
      <c r="Q33" s="55"/>
      <c r="R33" s="101">
        <f t="shared" si="1"/>
        <v>2.6696329254727473</v>
      </c>
      <c r="S33" s="103">
        <v>0.05</v>
      </c>
      <c r="T33" s="103"/>
      <c r="U33" s="103"/>
      <c r="V33" s="55"/>
      <c r="W33" s="55"/>
      <c r="X33" s="55"/>
      <c r="Y33" s="55"/>
      <c r="Z33" s="76"/>
    </row>
    <row r="34" spans="1:26" ht="12.75">
      <c r="A34">
        <v>0</v>
      </c>
      <c r="B34">
        <v>27</v>
      </c>
      <c r="C34"/>
      <c r="D34">
        <v>7</v>
      </c>
      <c r="E34">
        <v>899</v>
      </c>
      <c r="F34">
        <v>899</v>
      </c>
      <c r="G34">
        <v>863040</v>
      </c>
      <c r="H34">
        <v>0.050046</v>
      </c>
      <c r="I34">
        <v>23</v>
      </c>
      <c r="J34">
        <v>22080</v>
      </c>
      <c r="K34">
        <v>0</v>
      </c>
      <c r="L34">
        <v>0</v>
      </c>
      <c r="M34">
        <v>129.940619</v>
      </c>
      <c r="N34">
        <v>0.096</v>
      </c>
      <c r="O34">
        <v>0.095893</v>
      </c>
      <c r="P34" s="75"/>
      <c r="Q34" s="55"/>
      <c r="R34" s="101">
        <f t="shared" si="1"/>
        <v>2.558398220244716</v>
      </c>
      <c r="S34" s="103">
        <v>0.05</v>
      </c>
      <c r="T34" s="103"/>
      <c r="U34" s="103"/>
      <c r="V34" s="55"/>
      <c r="W34" s="55"/>
      <c r="X34" s="55"/>
      <c r="Y34" s="55"/>
      <c r="Z34" s="76"/>
    </row>
    <row r="35" spans="1:26" ht="12.75">
      <c r="A35">
        <v>0</v>
      </c>
      <c r="B35">
        <v>28</v>
      </c>
      <c r="C35"/>
      <c r="D35">
        <v>7</v>
      </c>
      <c r="E35">
        <v>899</v>
      </c>
      <c r="F35">
        <v>899</v>
      </c>
      <c r="G35">
        <v>863040</v>
      </c>
      <c r="H35">
        <v>0.04741</v>
      </c>
      <c r="I35">
        <v>31</v>
      </c>
      <c r="J35">
        <v>29760</v>
      </c>
      <c r="K35">
        <v>0</v>
      </c>
      <c r="L35">
        <v>0</v>
      </c>
      <c r="M35">
        <v>128.625403</v>
      </c>
      <c r="N35">
        <v>0.096</v>
      </c>
      <c r="O35">
        <v>0.095893</v>
      </c>
      <c r="P35" s="75"/>
      <c r="Q35" s="55"/>
      <c r="R35" s="101">
        <f t="shared" si="1"/>
        <v>3.4482758620689653</v>
      </c>
      <c r="S35" s="103">
        <v>0.05</v>
      </c>
      <c r="T35" s="103"/>
      <c r="U35" s="103"/>
      <c r="V35" s="55"/>
      <c r="W35" s="55"/>
      <c r="X35" s="55"/>
      <c r="Y35" s="55"/>
      <c r="Z35" s="76"/>
    </row>
    <row r="36" spans="1:26" ht="12.75">
      <c r="A36">
        <v>0</v>
      </c>
      <c r="B36">
        <v>29</v>
      </c>
      <c r="C36"/>
      <c r="D36">
        <v>7</v>
      </c>
      <c r="E36">
        <v>900</v>
      </c>
      <c r="F36">
        <v>900</v>
      </c>
      <c r="G36">
        <v>864000</v>
      </c>
      <c r="H36">
        <v>0.059096</v>
      </c>
      <c r="I36">
        <v>37</v>
      </c>
      <c r="J36">
        <v>35520</v>
      </c>
      <c r="K36">
        <v>0</v>
      </c>
      <c r="L36">
        <v>0</v>
      </c>
      <c r="M36">
        <v>129.176402</v>
      </c>
      <c r="N36">
        <v>0.096</v>
      </c>
      <c r="O36">
        <v>0.096</v>
      </c>
      <c r="P36" s="75"/>
      <c r="Q36" s="55"/>
      <c r="R36" s="116">
        <f t="shared" si="1"/>
        <v>4.111111111111111</v>
      </c>
      <c r="S36" s="103">
        <v>0.05</v>
      </c>
      <c r="T36" s="103"/>
      <c r="U36" s="103"/>
      <c r="V36" s="55"/>
      <c r="W36" s="55"/>
      <c r="X36" s="55"/>
      <c r="Y36" s="55"/>
      <c r="Z36" s="76"/>
    </row>
    <row r="37" spans="1:26" ht="12.75">
      <c r="A37">
        <v>0</v>
      </c>
      <c r="B37">
        <v>30</v>
      </c>
      <c r="C37"/>
      <c r="D37">
        <v>7</v>
      </c>
      <c r="E37">
        <v>899</v>
      </c>
      <c r="F37">
        <v>899</v>
      </c>
      <c r="G37">
        <v>863040</v>
      </c>
      <c r="H37">
        <v>0.048752</v>
      </c>
      <c r="I37">
        <v>31</v>
      </c>
      <c r="J37">
        <v>29760</v>
      </c>
      <c r="K37">
        <v>0</v>
      </c>
      <c r="L37">
        <v>0</v>
      </c>
      <c r="M37">
        <v>129.999995</v>
      </c>
      <c r="N37">
        <v>0.096</v>
      </c>
      <c r="O37">
        <v>0.095893</v>
      </c>
      <c r="P37" s="75"/>
      <c r="Q37" s="55"/>
      <c r="R37" s="116">
        <f t="shared" si="1"/>
        <v>3.4482758620689653</v>
      </c>
      <c r="S37" s="103">
        <v>0.05</v>
      </c>
      <c r="T37" s="103"/>
      <c r="U37" s="103"/>
      <c r="V37" s="55"/>
      <c r="W37" s="55"/>
      <c r="X37" s="55"/>
      <c r="Y37" s="55"/>
      <c r="Z37" s="76"/>
    </row>
    <row r="38" spans="1:26" ht="12.75">
      <c r="A38">
        <v>0</v>
      </c>
      <c r="B38">
        <v>31</v>
      </c>
      <c r="C38"/>
      <c r="D38">
        <v>7</v>
      </c>
      <c r="E38">
        <v>905</v>
      </c>
      <c r="F38">
        <v>900</v>
      </c>
      <c r="G38">
        <v>864000</v>
      </c>
      <c r="H38">
        <v>0.046737</v>
      </c>
      <c r="I38">
        <v>25</v>
      </c>
      <c r="J38">
        <v>24000</v>
      </c>
      <c r="K38">
        <v>0</v>
      </c>
      <c r="L38">
        <v>0</v>
      </c>
      <c r="M38">
        <v>126.110433</v>
      </c>
      <c r="N38">
        <v>0.096</v>
      </c>
      <c r="O38">
        <v>0.096</v>
      </c>
      <c r="P38" s="75"/>
      <c r="Q38" s="55"/>
      <c r="R38" s="101">
        <f t="shared" si="1"/>
        <v>2.7777777777777777</v>
      </c>
      <c r="S38" s="103">
        <v>0.05</v>
      </c>
      <c r="T38" s="103"/>
      <c r="U38" s="103"/>
      <c r="V38" s="55"/>
      <c r="W38" s="55"/>
      <c r="X38" s="55"/>
      <c r="Y38" s="55"/>
      <c r="Z38" s="76"/>
    </row>
    <row r="39" spans="1:26" ht="12.75">
      <c r="A39">
        <v>0</v>
      </c>
      <c r="B39">
        <v>32</v>
      </c>
      <c r="C39"/>
      <c r="D39">
        <v>7</v>
      </c>
      <c r="E39">
        <v>899</v>
      </c>
      <c r="F39">
        <v>899</v>
      </c>
      <c r="G39">
        <v>863040</v>
      </c>
      <c r="H39">
        <v>0.049686</v>
      </c>
      <c r="I39">
        <v>27</v>
      </c>
      <c r="J39">
        <v>25920</v>
      </c>
      <c r="K39">
        <v>0</v>
      </c>
      <c r="L39">
        <v>0</v>
      </c>
      <c r="M39">
        <v>129.957535</v>
      </c>
      <c r="N39">
        <v>0.096</v>
      </c>
      <c r="O39">
        <v>0.095893</v>
      </c>
      <c r="P39" s="75"/>
      <c r="Q39" s="55"/>
      <c r="R39" s="101">
        <f t="shared" si="1"/>
        <v>3.0033370411568407</v>
      </c>
      <c r="S39" s="103">
        <v>0.05</v>
      </c>
      <c r="T39" s="103"/>
      <c r="U39" s="103"/>
      <c r="V39" s="55"/>
      <c r="W39" s="55"/>
      <c r="X39" s="55"/>
      <c r="Y39" s="55"/>
      <c r="Z39" s="76"/>
    </row>
    <row r="40" spans="1:26" ht="12.75">
      <c r="A40">
        <v>0</v>
      </c>
      <c r="B40">
        <v>33</v>
      </c>
      <c r="C40"/>
      <c r="D40">
        <v>7</v>
      </c>
      <c r="E40">
        <v>899</v>
      </c>
      <c r="F40">
        <v>899</v>
      </c>
      <c r="G40">
        <v>863040</v>
      </c>
      <c r="H40">
        <v>0.04698</v>
      </c>
      <c r="I40">
        <v>29</v>
      </c>
      <c r="J40">
        <v>27840</v>
      </c>
      <c r="K40">
        <v>0</v>
      </c>
      <c r="L40">
        <v>0</v>
      </c>
      <c r="M40">
        <v>130.000009</v>
      </c>
      <c r="N40">
        <v>0.096</v>
      </c>
      <c r="O40">
        <v>0.095893</v>
      </c>
      <c r="P40" s="75"/>
      <c r="Q40" s="55"/>
      <c r="R40" s="101">
        <f t="shared" si="1"/>
        <v>3.225806451612903</v>
      </c>
      <c r="S40" s="103">
        <v>0.05</v>
      </c>
      <c r="T40" s="103"/>
      <c r="U40" s="103"/>
      <c r="V40" s="55"/>
      <c r="W40" s="55"/>
      <c r="X40" s="55"/>
      <c r="Y40" s="55"/>
      <c r="Z40" s="76"/>
    </row>
    <row r="41" spans="1:26" ht="12.75">
      <c r="A41">
        <v>0</v>
      </c>
      <c r="B41">
        <v>34</v>
      </c>
      <c r="C41"/>
      <c r="D41">
        <v>7</v>
      </c>
      <c r="E41">
        <v>899</v>
      </c>
      <c r="F41">
        <v>899</v>
      </c>
      <c r="G41">
        <v>863040</v>
      </c>
      <c r="H41">
        <v>0.053623</v>
      </c>
      <c r="I41">
        <v>25</v>
      </c>
      <c r="J41">
        <v>24000</v>
      </c>
      <c r="K41">
        <v>0</v>
      </c>
      <c r="L41">
        <v>0</v>
      </c>
      <c r="M41">
        <v>105.001887</v>
      </c>
      <c r="N41">
        <v>0.096</v>
      </c>
      <c r="O41">
        <v>0.095893</v>
      </c>
      <c r="P41" s="75"/>
      <c r="Q41" s="55"/>
      <c r="R41" s="101">
        <f t="shared" si="1"/>
        <v>2.7808676307007785</v>
      </c>
      <c r="S41" s="103">
        <v>0.05</v>
      </c>
      <c r="T41" s="103"/>
      <c r="U41" s="103"/>
      <c r="V41" s="55"/>
      <c r="W41" s="55"/>
      <c r="X41" s="55"/>
      <c r="Y41" s="55"/>
      <c r="Z41" s="76"/>
    </row>
    <row r="42" spans="1:26" ht="12.75">
      <c r="A42">
        <v>20</v>
      </c>
      <c r="B42">
        <v>0</v>
      </c>
      <c r="C42"/>
      <c r="D42">
        <v>7</v>
      </c>
      <c r="E42">
        <v>900</v>
      </c>
      <c r="F42">
        <v>900</v>
      </c>
      <c r="G42">
        <v>864000</v>
      </c>
      <c r="H42">
        <v>0.058063</v>
      </c>
      <c r="I42">
        <v>31</v>
      </c>
      <c r="J42">
        <v>29760</v>
      </c>
      <c r="K42">
        <v>0</v>
      </c>
      <c r="L42">
        <v>0</v>
      </c>
      <c r="M42">
        <v>122.236109</v>
      </c>
      <c r="N42">
        <v>0.096</v>
      </c>
      <c r="O42">
        <v>0.096</v>
      </c>
      <c r="P42" s="75"/>
      <c r="Q42" s="55"/>
      <c r="R42" s="101">
        <f t="shared" si="1"/>
        <v>3.4444444444444446</v>
      </c>
      <c r="S42" s="103">
        <v>0.05</v>
      </c>
      <c r="T42" s="103"/>
      <c r="U42" s="103"/>
      <c r="V42" s="55"/>
      <c r="W42" s="55"/>
      <c r="X42" s="55"/>
      <c r="Y42" s="55"/>
      <c r="Z42" s="76"/>
    </row>
    <row r="43" spans="1:26" ht="12.75">
      <c r="A43">
        <v>21</v>
      </c>
      <c r="B43">
        <v>0</v>
      </c>
      <c r="C43"/>
      <c r="D43">
        <v>7</v>
      </c>
      <c r="E43">
        <v>900</v>
      </c>
      <c r="F43">
        <v>900</v>
      </c>
      <c r="G43">
        <v>864000</v>
      </c>
      <c r="H43">
        <v>0.055138</v>
      </c>
      <c r="I43">
        <v>34</v>
      </c>
      <c r="J43">
        <v>32640</v>
      </c>
      <c r="K43">
        <v>0</v>
      </c>
      <c r="L43">
        <v>0</v>
      </c>
      <c r="M43">
        <v>128.195985</v>
      </c>
      <c r="N43">
        <v>0.096</v>
      </c>
      <c r="O43">
        <v>0.096</v>
      </c>
      <c r="P43" s="75"/>
      <c r="Q43" s="55"/>
      <c r="R43" s="101">
        <f t="shared" si="1"/>
        <v>3.7777777777777777</v>
      </c>
      <c r="S43" s="103">
        <v>0.05</v>
      </c>
      <c r="T43" s="103"/>
      <c r="U43" s="103"/>
      <c r="V43" s="55"/>
      <c r="W43" s="55"/>
      <c r="X43" s="55"/>
      <c r="Y43" s="55"/>
      <c r="Z43" s="76"/>
    </row>
    <row r="44" spans="1:26" ht="12.75">
      <c r="A44">
        <v>22</v>
      </c>
      <c r="B44">
        <v>0</v>
      </c>
      <c r="C44"/>
      <c r="D44">
        <v>7</v>
      </c>
      <c r="E44">
        <v>900</v>
      </c>
      <c r="F44">
        <v>900</v>
      </c>
      <c r="G44">
        <v>864000</v>
      </c>
      <c r="H44">
        <v>0.049813</v>
      </c>
      <c r="I44">
        <v>35</v>
      </c>
      <c r="J44">
        <v>33600</v>
      </c>
      <c r="K44">
        <v>0</v>
      </c>
      <c r="L44">
        <v>0</v>
      </c>
      <c r="M44">
        <v>129.999998</v>
      </c>
      <c r="N44">
        <v>0.096</v>
      </c>
      <c r="O44">
        <v>0.096</v>
      </c>
      <c r="P44" s="75"/>
      <c r="Q44" s="55"/>
      <c r="R44" s="101">
        <f t="shared" si="1"/>
        <v>3.888888888888889</v>
      </c>
      <c r="S44" s="103">
        <v>0.05</v>
      </c>
      <c r="T44" s="103"/>
      <c r="U44" s="103"/>
      <c r="V44" s="55"/>
      <c r="W44" s="55"/>
      <c r="X44" s="55"/>
      <c r="Y44" s="55"/>
      <c r="Z44" s="76"/>
    </row>
    <row r="45" spans="1:26" ht="12.75">
      <c r="A45">
        <v>23</v>
      </c>
      <c r="B45">
        <v>0</v>
      </c>
      <c r="C45"/>
      <c r="D45">
        <v>7</v>
      </c>
      <c r="E45">
        <v>900</v>
      </c>
      <c r="F45">
        <v>900</v>
      </c>
      <c r="G45">
        <v>864000</v>
      </c>
      <c r="H45">
        <v>0.0487</v>
      </c>
      <c r="I45">
        <v>28</v>
      </c>
      <c r="J45">
        <v>26880</v>
      </c>
      <c r="K45">
        <v>0</v>
      </c>
      <c r="L45">
        <v>0</v>
      </c>
      <c r="M45">
        <v>127.458869</v>
      </c>
      <c r="N45">
        <v>0.096</v>
      </c>
      <c r="O45">
        <v>0.096</v>
      </c>
      <c r="P45" s="75"/>
      <c r="Q45" s="55"/>
      <c r="R45" s="101">
        <f t="shared" si="1"/>
        <v>3.111111111111111</v>
      </c>
      <c r="S45" s="103">
        <v>0.05</v>
      </c>
      <c r="T45" s="103"/>
      <c r="U45" s="103"/>
      <c r="V45" s="55"/>
      <c r="W45" s="55"/>
      <c r="X45" s="55"/>
      <c r="Y45" s="55"/>
      <c r="Z45" s="76"/>
    </row>
    <row r="46" spans="1:26" ht="12.75">
      <c r="A46">
        <v>24</v>
      </c>
      <c r="B46">
        <v>0</v>
      </c>
      <c r="C46"/>
      <c r="D46">
        <v>7</v>
      </c>
      <c r="E46">
        <v>899</v>
      </c>
      <c r="F46">
        <v>899</v>
      </c>
      <c r="G46">
        <v>863040</v>
      </c>
      <c r="H46">
        <v>0.054437</v>
      </c>
      <c r="I46">
        <v>29</v>
      </c>
      <c r="J46">
        <v>27840</v>
      </c>
      <c r="K46">
        <v>0</v>
      </c>
      <c r="L46">
        <v>0</v>
      </c>
      <c r="M46">
        <v>129.999998</v>
      </c>
      <c r="N46">
        <v>0.096</v>
      </c>
      <c r="O46">
        <v>0.095893</v>
      </c>
      <c r="P46" s="75"/>
      <c r="Q46" s="55"/>
      <c r="R46" s="101">
        <f t="shared" si="1"/>
        <v>3.225806451612903</v>
      </c>
      <c r="S46" s="103">
        <v>0.05</v>
      </c>
      <c r="T46" s="103"/>
      <c r="U46" s="103"/>
      <c r="V46" s="55"/>
      <c r="W46" s="55"/>
      <c r="X46" s="55"/>
      <c r="Y46" s="55"/>
      <c r="Z46" s="76"/>
    </row>
    <row r="47" spans="1:26" ht="12.75">
      <c r="A47">
        <v>25</v>
      </c>
      <c r="B47">
        <v>0</v>
      </c>
      <c r="C47"/>
      <c r="D47">
        <v>7</v>
      </c>
      <c r="E47">
        <v>899</v>
      </c>
      <c r="F47">
        <v>899</v>
      </c>
      <c r="G47">
        <v>863040</v>
      </c>
      <c r="H47">
        <v>0.050968</v>
      </c>
      <c r="I47">
        <v>32</v>
      </c>
      <c r="J47">
        <v>30720</v>
      </c>
      <c r="K47">
        <v>0</v>
      </c>
      <c r="L47">
        <v>0</v>
      </c>
      <c r="M47">
        <v>129.373399</v>
      </c>
      <c r="N47">
        <v>0.096</v>
      </c>
      <c r="O47">
        <v>0.095893</v>
      </c>
      <c r="P47" s="75"/>
      <c r="Q47" s="55"/>
      <c r="R47" s="116">
        <f t="shared" si="1"/>
        <v>3.5595105672969964</v>
      </c>
      <c r="S47" s="103">
        <v>0.05</v>
      </c>
      <c r="T47" s="103"/>
      <c r="U47" s="103"/>
      <c r="V47" s="55"/>
      <c r="W47" s="55"/>
      <c r="X47" s="55"/>
      <c r="Y47" s="55"/>
      <c r="Z47" s="76"/>
    </row>
    <row r="48" spans="1:26" ht="12.75">
      <c r="A48">
        <v>26</v>
      </c>
      <c r="B48">
        <v>0</v>
      </c>
      <c r="C48"/>
      <c r="D48">
        <v>7</v>
      </c>
      <c r="E48">
        <v>899</v>
      </c>
      <c r="F48">
        <v>899</v>
      </c>
      <c r="G48">
        <v>863040</v>
      </c>
      <c r="H48">
        <v>0.04858</v>
      </c>
      <c r="I48">
        <v>24</v>
      </c>
      <c r="J48">
        <v>23040</v>
      </c>
      <c r="K48">
        <v>0</v>
      </c>
      <c r="L48">
        <v>0</v>
      </c>
      <c r="M48">
        <v>129.967655</v>
      </c>
      <c r="N48">
        <v>0.096</v>
      </c>
      <c r="O48">
        <v>0.095893</v>
      </c>
      <c r="P48" s="75"/>
      <c r="Q48" s="55"/>
      <c r="R48" s="101">
        <f t="shared" si="1"/>
        <v>2.6696329254727473</v>
      </c>
      <c r="S48" s="103">
        <v>0.05</v>
      </c>
      <c r="T48" s="103"/>
      <c r="U48" s="103"/>
      <c r="V48" s="55"/>
      <c r="W48" s="55"/>
      <c r="X48" s="55"/>
      <c r="Y48" s="55"/>
      <c r="Z48" s="76"/>
    </row>
    <row r="49" spans="1:26" ht="12.75">
      <c r="A49">
        <v>27</v>
      </c>
      <c r="B49">
        <v>0</v>
      </c>
      <c r="C49"/>
      <c r="D49">
        <v>7</v>
      </c>
      <c r="E49">
        <v>899</v>
      </c>
      <c r="F49">
        <v>899</v>
      </c>
      <c r="G49">
        <v>863040</v>
      </c>
      <c r="H49">
        <v>0.053941</v>
      </c>
      <c r="I49">
        <v>28</v>
      </c>
      <c r="J49">
        <v>26880</v>
      </c>
      <c r="K49">
        <v>0</v>
      </c>
      <c r="L49">
        <v>0</v>
      </c>
      <c r="M49">
        <v>129.913563</v>
      </c>
      <c r="N49">
        <v>0.096</v>
      </c>
      <c r="O49">
        <v>0.095893</v>
      </c>
      <c r="P49" s="75"/>
      <c r="Q49" s="55"/>
      <c r="R49" s="101">
        <f t="shared" si="1"/>
        <v>3.114571746384872</v>
      </c>
      <c r="S49" s="103">
        <v>0.05</v>
      </c>
      <c r="T49" s="103"/>
      <c r="U49" s="103"/>
      <c r="V49" s="55"/>
      <c r="W49" s="55"/>
      <c r="X49" s="55"/>
      <c r="Y49" s="55"/>
      <c r="Z49" s="76"/>
    </row>
    <row r="50" spans="1:26" ht="12.75">
      <c r="A50">
        <v>28</v>
      </c>
      <c r="B50">
        <v>0</v>
      </c>
      <c r="C50"/>
      <c r="D50">
        <v>7</v>
      </c>
      <c r="E50">
        <v>899</v>
      </c>
      <c r="F50">
        <v>899</v>
      </c>
      <c r="G50">
        <v>863040</v>
      </c>
      <c r="H50">
        <v>0.04764</v>
      </c>
      <c r="I50">
        <v>31</v>
      </c>
      <c r="J50">
        <v>29760</v>
      </c>
      <c r="K50">
        <v>0</v>
      </c>
      <c r="L50">
        <v>0</v>
      </c>
      <c r="M50">
        <v>128.862226</v>
      </c>
      <c r="N50">
        <v>0.096</v>
      </c>
      <c r="O50">
        <v>0.095893</v>
      </c>
      <c r="P50" s="75"/>
      <c r="Q50" s="55"/>
      <c r="R50" s="101">
        <f t="shared" si="1"/>
        <v>3.4482758620689653</v>
      </c>
      <c r="S50" s="103">
        <v>0.05</v>
      </c>
      <c r="T50" s="103"/>
      <c r="U50" s="103"/>
      <c r="V50" s="55"/>
      <c r="W50" s="55"/>
      <c r="X50" s="55"/>
      <c r="Y50" s="55"/>
      <c r="Z50" s="76"/>
    </row>
    <row r="51" spans="1:26" ht="12.75">
      <c r="A51">
        <v>29</v>
      </c>
      <c r="B51">
        <v>0</v>
      </c>
      <c r="C51"/>
      <c r="D51">
        <v>7</v>
      </c>
      <c r="E51">
        <v>900</v>
      </c>
      <c r="F51">
        <v>900</v>
      </c>
      <c r="G51">
        <v>864000</v>
      </c>
      <c r="H51">
        <v>0.059333</v>
      </c>
      <c r="I51">
        <v>38</v>
      </c>
      <c r="J51">
        <v>36480</v>
      </c>
      <c r="K51">
        <v>0</v>
      </c>
      <c r="L51">
        <v>0</v>
      </c>
      <c r="M51">
        <v>129.154114</v>
      </c>
      <c r="N51">
        <v>0.096</v>
      </c>
      <c r="O51">
        <v>0.096</v>
      </c>
      <c r="P51" s="75"/>
      <c r="Q51" s="55"/>
      <c r="R51" s="116">
        <f t="shared" si="1"/>
        <v>4.222222222222222</v>
      </c>
      <c r="S51" s="103">
        <v>0.05</v>
      </c>
      <c r="T51" s="103"/>
      <c r="U51" s="103"/>
      <c r="V51" s="55"/>
      <c r="W51" s="55"/>
      <c r="X51" s="55"/>
      <c r="Y51" s="55"/>
      <c r="Z51" s="76"/>
    </row>
    <row r="52" spans="1:26" ht="12.75">
      <c r="A52">
        <v>30</v>
      </c>
      <c r="B52">
        <v>0</v>
      </c>
      <c r="C52"/>
      <c r="D52">
        <v>7</v>
      </c>
      <c r="E52">
        <v>899</v>
      </c>
      <c r="F52">
        <v>899</v>
      </c>
      <c r="G52">
        <v>863040</v>
      </c>
      <c r="H52">
        <v>0.048991</v>
      </c>
      <c r="I52">
        <v>34</v>
      </c>
      <c r="J52">
        <v>32640</v>
      </c>
      <c r="K52">
        <v>0</v>
      </c>
      <c r="L52">
        <v>0</v>
      </c>
      <c r="M52">
        <v>130.000006</v>
      </c>
      <c r="N52">
        <v>0.096</v>
      </c>
      <c r="O52">
        <v>0.095893</v>
      </c>
      <c r="P52" s="75"/>
      <c r="Q52" s="55"/>
      <c r="R52" s="101">
        <f t="shared" si="1"/>
        <v>3.781979977753059</v>
      </c>
      <c r="S52" s="103">
        <v>0.05</v>
      </c>
      <c r="T52" s="103"/>
      <c r="U52" s="103"/>
      <c r="V52" s="55"/>
      <c r="W52" s="55"/>
      <c r="X52" s="55"/>
      <c r="Y52" s="55"/>
      <c r="Z52" s="76"/>
    </row>
    <row r="53" spans="1:26" ht="12.75">
      <c r="A53">
        <v>31</v>
      </c>
      <c r="B53">
        <v>0</v>
      </c>
      <c r="C53"/>
      <c r="D53">
        <v>7</v>
      </c>
      <c r="E53">
        <v>900</v>
      </c>
      <c r="F53">
        <v>900</v>
      </c>
      <c r="G53">
        <v>864000</v>
      </c>
      <c r="H53">
        <v>0.046663</v>
      </c>
      <c r="I53">
        <v>25</v>
      </c>
      <c r="J53">
        <v>24000</v>
      </c>
      <c r="K53">
        <v>0</v>
      </c>
      <c r="L53">
        <v>0</v>
      </c>
      <c r="M53">
        <v>126.269124</v>
      </c>
      <c r="N53">
        <v>0.096</v>
      </c>
      <c r="O53">
        <v>0.096</v>
      </c>
      <c r="P53" s="75"/>
      <c r="Q53" s="55"/>
      <c r="R53" s="101">
        <f t="shared" si="1"/>
        <v>2.7777777777777777</v>
      </c>
      <c r="S53" s="103">
        <v>0.05</v>
      </c>
      <c r="T53" s="103"/>
      <c r="U53" s="103"/>
      <c r="V53" s="55"/>
      <c r="W53" s="55"/>
      <c r="X53" s="55"/>
      <c r="Y53" s="55"/>
      <c r="Z53" s="76"/>
    </row>
    <row r="54" spans="1:26" ht="12.75">
      <c r="A54">
        <v>32</v>
      </c>
      <c r="B54">
        <v>0</v>
      </c>
      <c r="C54"/>
      <c r="D54">
        <v>7</v>
      </c>
      <c r="E54">
        <v>899</v>
      </c>
      <c r="F54">
        <v>899</v>
      </c>
      <c r="G54">
        <v>863040</v>
      </c>
      <c r="H54">
        <v>0.052457</v>
      </c>
      <c r="I54">
        <v>34</v>
      </c>
      <c r="J54">
        <v>32640</v>
      </c>
      <c r="K54">
        <v>0</v>
      </c>
      <c r="L54">
        <v>0</v>
      </c>
      <c r="M54">
        <v>129.984408</v>
      </c>
      <c r="N54">
        <v>0.096</v>
      </c>
      <c r="O54">
        <v>0.095893</v>
      </c>
      <c r="P54" s="75"/>
      <c r="Q54" s="55"/>
      <c r="R54" s="101">
        <f t="shared" si="1"/>
        <v>3.781979977753059</v>
      </c>
      <c r="S54" s="103">
        <v>0.05</v>
      </c>
      <c r="T54" s="103"/>
      <c r="U54" s="103"/>
      <c r="V54" s="55"/>
      <c r="W54" s="55"/>
      <c r="X54" s="55"/>
      <c r="Y54" s="55"/>
      <c r="Z54" s="76"/>
    </row>
    <row r="55" spans="1:26" ht="12.75">
      <c r="A55">
        <v>33</v>
      </c>
      <c r="B55">
        <v>0</v>
      </c>
      <c r="C55"/>
      <c r="D55">
        <v>7</v>
      </c>
      <c r="E55">
        <v>899</v>
      </c>
      <c r="F55">
        <v>899</v>
      </c>
      <c r="G55">
        <v>863040</v>
      </c>
      <c r="H55">
        <v>0.047303</v>
      </c>
      <c r="I55">
        <v>33</v>
      </c>
      <c r="J55">
        <v>31680</v>
      </c>
      <c r="K55">
        <v>0</v>
      </c>
      <c r="L55">
        <v>0</v>
      </c>
      <c r="M55">
        <v>130.000001</v>
      </c>
      <c r="N55">
        <v>0.096</v>
      </c>
      <c r="O55">
        <v>0.095893</v>
      </c>
      <c r="P55" s="75"/>
      <c r="Q55" s="55"/>
      <c r="R55" s="101">
        <f t="shared" si="1"/>
        <v>3.670745272525028</v>
      </c>
      <c r="S55" s="103">
        <v>0.05</v>
      </c>
      <c r="T55" s="103"/>
      <c r="U55" s="103"/>
      <c r="V55" s="55"/>
      <c r="W55" s="55"/>
      <c r="X55" s="55"/>
      <c r="Y55" s="55"/>
      <c r="Z55" s="76"/>
    </row>
    <row r="56" spans="1:26" ht="12.75">
      <c r="A56">
        <v>34</v>
      </c>
      <c r="B56">
        <v>0</v>
      </c>
      <c r="C56"/>
      <c r="D56">
        <v>7</v>
      </c>
      <c r="E56">
        <v>899</v>
      </c>
      <c r="F56">
        <v>899</v>
      </c>
      <c r="G56">
        <v>863040</v>
      </c>
      <c r="H56">
        <v>0.05401</v>
      </c>
      <c r="I56">
        <v>30</v>
      </c>
      <c r="J56">
        <v>28800</v>
      </c>
      <c r="K56">
        <v>0</v>
      </c>
      <c r="L56">
        <v>0</v>
      </c>
      <c r="M56">
        <v>113.723039</v>
      </c>
      <c r="N56">
        <v>0.096</v>
      </c>
      <c r="O56">
        <v>0.095893</v>
      </c>
      <c r="P56" s="75"/>
      <c r="Q56" s="55"/>
      <c r="R56" s="101">
        <f t="shared" si="1"/>
        <v>3.337041156840934</v>
      </c>
      <c r="S56" s="103">
        <v>0.05</v>
      </c>
      <c r="T56" s="103"/>
      <c r="U56" s="103"/>
      <c r="V56" s="55"/>
      <c r="W56" s="55"/>
      <c r="X56" s="55"/>
      <c r="Y56" s="55"/>
      <c r="Z56" s="76"/>
    </row>
    <row r="57" spans="1:26" ht="12.75">
      <c r="A57">
        <v>0</v>
      </c>
      <c r="B57">
        <v>20</v>
      </c>
      <c r="C57"/>
      <c r="D57">
        <v>7</v>
      </c>
      <c r="E57">
        <v>900</v>
      </c>
      <c r="F57">
        <v>900</v>
      </c>
      <c r="G57">
        <v>864000</v>
      </c>
      <c r="H57">
        <v>0.05823</v>
      </c>
      <c r="I57">
        <v>31</v>
      </c>
      <c r="J57">
        <v>29760</v>
      </c>
      <c r="K57">
        <v>0</v>
      </c>
      <c r="L57">
        <v>0</v>
      </c>
      <c r="M57">
        <v>122.100918</v>
      </c>
      <c r="N57">
        <v>0.096</v>
      </c>
      <c r="O57">
        <v>0.096</v>
      </c>
      <c r="P57" s="75"/>
      <c r="Q57" s="55"/>
      <c r="R57" s="101">
        <f t="shared" si="1"/>
        <v>3.4444444444444446</v>
      </c>
      <c r="S57" s="103">
        <v>0.05</v>
      </c>
      <c r="T57" s="103"/>
      <c r="U57" s="103"/>
      <c r="V57" s="55"/>
      <c r="W57" s="55"/>
      <c r="X57" s="55"/>
      <c r="Y57" s="55"/>
      <c r="Z57" s="76"/>
    </row>
    <row r="58" spans="1:26" ht="12.75">
      <c r="A58">
        <v>0</v>
      </c>
      <c r="B58">
        <v>21</v>
      </c>
      <c r="C58"/>
      <c r="D58">
        <v>7</v>
      </c>
      <c r="E58">
        <v>900</v>
      </c>
      <c r="F58">
        <v>900</v>
      </c>
      <c r="G58">
        <v>864000</v>
      </c>
      <c r="H58">
        <v>0.055295</v>
      </c>
      <c r="I58">
        <v>33</v>
      </c>
      <c r="J58">
        <v>31680</v>
      </c>
      <c r="K58">
        <v>0</v>
      </c>
      <c r="L58">
        <v>0</v>
      </c>
      <c r="M58">
        <v>128.594868</v>
      </c>
      <c r="N58">
        <v>0.096</v>
      </c>
      <c r="O58">
        <v>0.096</v>
      </c>
      <c r="P58" s="75"/>
      <c r="Q58" s="55"/>
      <c r="R58" s="116">
        <f t="shared" si="1"/>
        <v>3.6666666666666665</v>
      </c>
      <c r="S58" s="103">
        <v>0.05</v>
      </c>
      <c r="T58" s="103"/>
      <c r="U58" s="103"/>
      <c r="V58" s="55"/>
      <c r="W58" s="55"/>
      <c r="X58" s="55"/>
      <c r="Y58" s="55"/>
      <c r="Z58" s="76"/>
    </row>
    <row r="59" spans="1:26" ht="12.75">
      <c r="A59">
        <v>0</v>
      </c>
      <c r="B59">
        <v>19</v>
      </c>
      <c r="C59"/>
      <c r="D59">
        <v>5</v>
      </c>
      <c r="E59">
        <v>1860</v>
      </c>
      <c r="F59">
        <v>3720</v>
      </c>
      <c r="G59">
        <v>44640000</v>
      </c>
      <c r="H59">
        <v>0.144299</v>
      </c>
      <c r="I59">
        <v>0</v>
      </c>
      <c r="J59">
        <v>0</v>
      </c>
      <c r="K59">
        <v>0</v>
      </c>
      <c r="L59">
        <v>0</v>
      </c>
      <c r="M59">
        <v>128.341737</v>
      </c>
      <c r="N59">
        <v>5</v>
      </c>
      <c r="O59">
        <v>4.96</v>
      </c>
      <c r="P59" s="75"/>
      <c r="Q59" s="55"/>
      <c r="R59" s="116">
        <f t="shared" si="1"/>
        <v>0</v>
      </c>
      <c r="S59" s="93">
        <v>0.0001</v>
      </c>
      <c r="T59" s="93"/>
      <c r="U59" s="93"/>
      <c r="V59" s="55"/>
      <c r="W59" s="55"/>
      <c r="X59" s="55"/>
      <c r="Y59" s="55"/>
      <c r="Z59" s="76"/>
    </row>
    <row r="60" spans="1:26" ht="12.75">
      <c r="A60">
        <v>0</v>
      </c>
      <c r="B60">
        <v>22</v>
      </c>
      <c r="C60"/>
      <c r="D60">
        <v>7</v>
      </c>
      <c r="E60">
        <v>900</v>
      </c>
      <c r="F60">
        <v>900</v>
      </c>
      <c r="G60">
        <v>864000</v>
      </c>
      <c r="H60">
        <v>0.049514</v>
      </c>
      <c r="I60">
        <v>34</v>
      </c>
      <c r="J60">
        <v>32640</v>
      </c>
      <c r="K60">
        <v>0</v>
      </c>
      <c r="L60">
        <v>0</v>
      </c>
      <c r="M60">
        <v>129.999997</v>
      </c>
      <c r="N60">
        <v>0.096</v>
      </c>
      <c r="O60">
        <v>0.096</v>
      </c>
      <c r="P60" s="75"/>
      <c r="Q60" s="55"/>
      <c r="R60" s="101">
        <f t="shared" si="1"/>
        <v>3.7777777777777777</v>
      </c>
      <c r="S60" s="103">
        <v>0.05</v>
      </c>
      <c r="T60" s="103"/>
      <c r="U60" s="103"/>
      <c r="V60" s="55"/>
      <c r="W60" s="55"/>
      <c r="X60" s="55"/>
      <c r="Y60" s="55"/>
      <c r="Z60" s="76"/>
    </row>
    <row r="61" spans="1:26" ht="13.5" thickBot="1">
      <c r="A61">
        <v>0</v>
      </c>
      <c r="B61">
        <v>23</v>
      </c>
      <c r="C61"/>
      <c r="D61">
        <v>7</v>
      </c>
      <c r="E61">
        <v>900</v>
      </c>
      <c r="F61">
        <v>900</v>
      </c>
      <c r="G61">
        <v>864000</v>
      </c>
      <c r="H61">
        <v>0.048819</v>
      </c>
      <c r="I61">
        <v>27</v>
      </c>
      <c r="J61">
        <v>25920</v>
      </c>
      <c r="K61">
        <v>0</v>
      </c>
      <c r="L61">
        <v>0</v>
      </c>
      <c r="M61">
        <v>126.037706</v>
      </c>
      <c r="N61">
        <v>0.096</v>
      </c>
      <c r="O61">
        <v>0.096</v>
      </c>
      <c r="P61" s="79"/>
      <c r="Q61" s="59"/>
      <c r="R61" s="101">
        <f t="shared" si="1"/>
        <v>3</v>
      </c>
      <c r="S61" s="105">
        <v>0.05</v>
      </c>
      <c r="T61" s="105"/>
      <c r="U61" s="105"/>
      <c r="V61" s="59"/>
      <c r="W61" s="59"/>
      <c r="X61" s="59"/>
      <c r="Y61" s="59"/>
      <c r="Z61" s="80"/>
    </row>
    <row r="62" ht="13.5" thickBot="1"/>
    <row r="63" spans="1:19" ht="13.5" thickBot="1">
      <c r="A63" s="493" t="s">
        <v>135</v>
      </c>
      <c r="B63" s="494"/>
      <c r="C63" s="494"/>
      <c r="D63" s="494"/>
      <c r="E63" s="495"/>
      <c r="S63" s="48"/>
    </row>
    <row r="64" spans="1:19" ht="12.75">
      <c r="A64" s="46"/>
      <c r="B64" s="64" t="s">
        <v>136</v>
      </c>
      <c r="C64" s="64" t="s">
        <v>137</v>
      </c>
      <c r="D64" s="64" t="s">
        <v>138</v>
      </c>
      <c r="E64" s="65" t="s">
        <v>139</v>
      </c>
      <c r="S64" s="48"/>
    </row>
    <row r="65" spans="1:5" ht="12.75">
      <c r="A65" s="81" t="s">
        <v>140</v>
      </c>
      <c r="B65" s="55">
        <v>0.003</v>
      </c>
      <c r="C65" s="55">
        <v>0.006</v>
      </c>
      <c r="D65" s="55">
        <v>0.004</v>
      </c>
      <c r="E65" s="76">
        <v>0.003</v>
      </c>
    </row>
    <row r="66" spans="1:5" ht="12.75">
      <c r="A66" s="81" t="s">
        <v>141</v>
      </c>
      <c r="B66" s="55">
        <v>7</v>
      </c>
      <c r="C66" s="55">
        <v>15</v>
      </c>
      <c r="D66" s="55">
        <v>7</v>
      </c>
      <c r="E66" s="76">
        <v>7</v>
      </c>
    </row>
    <row r="67" spans="1:5" ht="12.75">
      <c r="A67" s="81" t="s">
        <v>142</v>
      </c>
      <c r="B67" s="55">
        <v>7</v>
      </c>
      <c r="C67" s="55">
        <v>31</v>
      </c>
      <c r="D67" s="55">
        <v>15</v>
      </c>
      <c r="E67" s="76">
        <v>15</v>
      </c>
    </row>
    <row r="68" spans="1:5" ht="12.75">
      <c r="A68" s="81" t="s">
        <v>143</v>
      </c>
      <c r="B68" s="55">
        <v>7</v>
      </c>
      <c r="C68" s="55">
        <v>4</v>
      </c>
      <c r="D68" s="55">
        <v>3</v>
      </c>
      <c r="E68" s="76">
        <v>2</v>
      </c>
    </row>
    <row r="69" spans="1:5" ht="13.5" thickBot="1">
      <c r="A69" s="82" t="s">
        <v>144</v>
      </c>
      <c r="B69" s="487" t="s">
        <v>145</v>
      </c>
      <c r="C69" s="487"/>
      <c r="D69" s="487"/>
      <c r="E69" s="488"/>
    </row>
    <row r="70" spans="1:5" ht="13.5" thickBot="1">
      <c r="A70" s="83" t="s">
        <v>146</v>
      </c>
      <c r="B70" s="487" t="s">
        <v>147</v>
      </c>
      <c r="C70" s="487"/>
      <c r="D70" s="487"/>
      <c r="E70" s="488"/>
    </row>
    <row r="71" spans="1:5" ht="13.5" thickBot="1">
      <c r="A71" s="84"/>
      <c r="B71" s="62"/>
      <c r="C71" s="62"/>
      <c r="D71" s="62"/>
      <c r="E71" s="62"/>
    </row>
    <row r="72" spans="1:17" ht="13.5" thickBot="1">
      <c r="A72" s="498" t="s">
        <v>149</v>
      </c>
      <c r="B72" s="499"/>
      <c r="C72" s="499"/>
      <c r="D72" s="499"/>
      <c r="E72" s="499"/>
      <c r="F72" s="499"/>
      <c r="G72" s="500"/>
      <c r="I72" s="481" t="s">
        <v>148</v>
      </c>
      <c r="J72" s="503"/>
      <c r="K72" s="503"/>
      <c r="L72" s="503"/>
      <c r="M72" s="503"/>
      <c r="N72" s="503"/>
      <c r="O72" s="503"/>
      <c r="P72" s="503"/>
      <c r="Q72" s="504"/>
    </row>
    <row r="73" spans="1:17" ht="12.75">
      <c r="A73" s="435" t="s">
        <v>150</v>
      </c>
      <c r="B73" s="492"/>
      <c r="C73" s="490" t="s">
        <v>151</v>
      </c>
      <c r="D73" s="490"/>
      <c r="E73" s="490"/>
      <c r="F73" s="490"/>
      <c r="G73" s="491"/>
      <c r="I73" s="481" t="s">
        <v>303</v>
      </c>
      <c r="J73" s="482"/>
      <c r="K73" s="315" t="s">
        <v>304</v>
      </c>
      <c r="L73" s="315" t="s">
        <v>305</v>
      </c>
      <c r="M73" s="315" t="s">
        <v>306</v>
      </c>
      <c r="N73" s="315" t="s">
        <v>307</v>
      </c>
      <c r="O73" s="316" t="s">
        <v>309</v>
      </c>
      <c r="P73" s="321" t="s">
        <v>310</v>
      </c>
      <c r="Q73" s="322" t="s">
        <v>311</v>
      </c>
    </row>
    <row r="74" spans="1:17" ht="12.75" customHeight="1" thickBot="1">
      <c r="A74" s="437" t="s">
        <v>155</v>
      </c>
      <c r="B74" s="489"/>
      <c r="C74" s="404" t="s">
        <v>156</v>
      </c>
      <c r="D74" s="404"/>
      <c r="E74" s="404"/>
      <c r="F74" s="404"/>
      <c r="G74" s="405"/>
      <c r="I74" s="483"/>
      <c r="J74" s="484"/>
      <c r="K74" s="313" t="s">
        <v>293</v>
      </c>
      <c r="L74" s="314">
        <v>0.15</v>
      </c>
      <c r="M74" s="314">
        <v>0.15</v>
      </c>
      <c r="N74" s="314">
        <v>0.05</v>
      </c>
      <c r="O74" s="134">
        <v>0.01</v>
      </c>
      <c r="P74" s="319">
        <v>32</v>
      </c>
      <c r="Q74" s="320">
        <v>5</v>
      </c>
    </row>
    <row r="75" spans="1:17" ht="12.75">
      <c r="A75" s="437" t="s">
        <v>158</v>
      </c>
      <c r="B75" s="489"/>
      <c r="C75" s="404" t="s">
        <v>159</v>
      </c>
      <c r="D75" s="404"/>
      <c r="E75" s="404"/>
      <c r="F75" s="404"/>
      <c r="G75" s="405"/>
      <c r="I75" s="481" t="s">
        <v>178</v>
      </c>
      <c r="J75" s="482"/>
      <c r="K75" s="315" t="s">
        <v>304</v>
      </c>
      <c r="L75" s="315" t="s">
        <v>305</v>
      </c>
      <c r="M75" s="315" t="s">
        <v>306</v>
      </c>
      <c r="N75" s="315" t="s">
        <v>307</v>
      </c>
      <c r="O75" s="316" t="s">
        <v>308</v>
      </c>
      <c r="P75" s="88"/>
      <c r="Q75" s="136"/>
    </row>
    <row r="76" spans="1:17" ht="13.5" thickBot="1">
      <c r="A76" s="437" t="s">
        <v>162</v>
      </c>
      <c r="B76" s="489"/>
      <c r="C76" s="404">
        <v>20</v>
      </c>
      <c r="D76" s="404"/>
      <c r="E76" s="404"/>
      <c r="F76" s="404"/>
      <c r="G76" s="405"/>
      <c r="I76" s="483"/>
      <c r="J76" s="484"/>
      <c r="K76" s="313" t="s">
        <v>293</v>
      </c>
      <c r="L76" s="314">
        <v>0.05</v>
      </c>
      <c r="M76" s="314">
        <v>0.05</v>
      </c>
      <c r="N76" s="314">
        <v>0.02</v>
      </c>
      <c r="O76" s="134">
        <v>0.015</v>
      </c>
      <c r="P76" s="317"/>
      <c r="Q76" s="318"/>
    </row>
    <row r="77" spans="1:7" ht="12.75">
      <c r="A77" s="428" t="s">
        <v>164</v>
      </c>
      <c r="B77" s="404"/>
      <c r="C77" s="404" t="s">
        <v>165</v>
      </c>
      <c r="D77" s="404"/>
      <c r="E77" s="404"/>
      <c r="F77" s="404"/>
      <c r="G77" s="405"/>
    </row>
    <row r="78" spans="1:7" ht="12.75">
      <c r="A78" s="428" t="s">
        <v>167</v>
      </c>
      <c r="B78" s="404"/>
      <c r="C78" s="404" t="s">
        <v>168</v>
      </c>
      <c r="D78" s="404"/>
      <c r="E78" s="404"/>
      <c r="F78" s="404"/>
      <c r="G78" s="405"/>
    </row>
    <row r="79" spans="1:7" ht="12.75">
      <c r="A79" s="428" t="s">
        <v>170</v>
      </c>
      <c r="B79" s="404"/>
      <c r="C79" s="404" t="s">
        <v>188</v>
      </c>
      <c r="D79" s="404"/>
      <c r="E79" s="404"/>
      <c r="F79" s="404"/>
      <c r="G79" s="405"/>
    </row>
    <row r="80" spans="1:7" ht="12.75">
      <c r="A80" s="437" t="s">
        <v>173</v>
      </c>
      <c r="B80" s="489"/>
      <c r="C80" s="404">
        <v>52</v>
      </c>
      <c r="D80" s="404"/>
      <c r="E80" s="404"/>
      <c r="F80" s="404"/>
      <c r="G80" s="405"/>
    </row>
    <row r="81" spans="1:7" ht="13.5" thickBot="1">
      <c r="A81" s="485" t="s">
        <v>176</v>
      </c>
      <c r="B81" s="486"/>
      <c r="C81" s="487" t="s">
        <v>189</v>
      </c>
      <c r="D81" s="487"/>
      <c r="E81" s="487"/>
      <c r="F81" s="487"/>
      <c r="G81" s="488"/>
    </row>
    <row r="94" ht="12.75">
      <c r="A94" s="88"/>
    </row>
    <row r="95" spans="1:3" ht="12.75">
      <c r="A95" s="88"/>
      <c r="B95" s="88"/>
      <c r="C95" s="88"/>
    </row>
  </sheetData>
  <mergeCells count="43">
    <mergeCell ref="R1:S1"/>
    <mergeCell ref="V1:X1"/>
    <mergeCell ref="A63:E63"/>
    <mergeCell ref="M1:M2"/>
    <mergeCell ref="N1:N2"/>
    <mergeCell ref="O1:O2"/>
    <mergeCell ref="P1:Q1"/>
    <mergeCell ref="I1:I2"/>
    <mergeCell ref="J1:J2"/>
    <mergeCell ref="K1:K2"/>
    <mergeCell ref="L1:L2"/>
    <mergeCell ref="E1:E2"/>
    <mergeCell ref="F1:F2"/>
    <mergeCell ref="G1:G2"/>
    <mergeCell ref="H1:H2"/>
    <mergeCell ref="A72:G72"/>
    <mergeCell ref="A73:B73"/>
    <mergeCell ref="C73:G73"/>
    <mergeCell ref="A1:A2"/>
    <mergeCell ref="B1:B2"/>
    <mergeCell ref="C1:C2"/>
    <mergeCell ref="D1:D2"/>
    <mergeCell ref="B69:E69"/>
    <mergeCell ref="B70:E70"/>
    <mergeCell ref="A74:B74"/>
    <mergeCell ref="C74:G74"/>
    <mergeCell ref="A75:B75"/>
    <mergeCell ref="C75:G75"/>
    <mergeCell ref="C79:G79"/>
    <mergeCell ref="A76:B76"/>
    <mergeCell ref="C76:G76"/>
    <mergeCell ref="A77:B77"/>
    <mergeCell ref="C77:G77"/>
    <mergeCell ref="I72:Q72"/>
    <mergeCell ref="I73:J74"/>
    <mergeCell ref="I75:J76"/>
    <mergeCell ref="A81:B81"/>
    <mergeCell ref="C81:G81"/>
    <mergeCell ref="A80:B80"/>
    <mergeCell ref="C80:G80"/>
    <mergeCell ref="A78:B78"/>
    <mergeCell ref="C78:G78"/>
    <mergeCell ref="A79:B79"/>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tabColor indexed="11"/>
  </sheetPr>
  <dimension ref="A1:Z87"/>
  <sheetViews>
    <sheetView workbookViewId="0" topLeftCell="A1">
      <pane ySplit="3" topLeftCell="BM4" activePane="bottomLeft" state="frozen"/>
      <selection pane="topLeft" activeCell="J54" sqref="J54"/>
      <selection pane="bottomLeft" activeCell="A1" sqref="A1:IV16384"/>
    </sheetView>
  </sheetViews>
  <sheetFormatPr defaultColWidth="9.140625" defaultRowHeight="12.75"/>
  <cols>
    <col min="1" max="1" width="11.421875" style="61" customWidth="1"/>
    <col min="2" max="2" width="12.7109375" style="61" customWidth="1"/>
    <col min="3" max="7" width="9.140625" style="61" customWidth="1"/>
    <col min="8" max="8" width="14.00390625" style="61" customWidth="1"/>
    <col min="9" max="16384" width="9.140625" style="61" customWidth="1"/>
  </cols>
  <sheetData>
    <row r="1" spans="1:26" ht="12.75" customHeight="1">
      <c r="A1" s="501" t="s">
        <v>111</v>
      </c>
      <c r="B1" s="496" t="s">
        <v>112</v>
      </c>
      <c r="C1" s="496" t="s">
        <v>113</v>
      </c>
      <c r="D1" s="496" t="s">
        <v>114</v>
      </c>
      <c r="E1" s="496" t="s">
        <v>115</v>
      </c>
      <c r="F1" s="496" t="s">
        <v>116</v>
      </c>
      <c r="G1" s="496" t="s">
        <v>117</v>
      </c>
      <c r="H1" s="496" t="s">
        <v>118</v>
      </c>
      <c r="I1" s="496" t="s">
        <v>119</v>
      </c>
      <c r="J1" s="496" t="s">
        <v>120</v>
      </c>
      <c r="K1" s="496" t="s">
        <v>121</v>
      </c>
      <c r="L1" s="496" t="s">
        <v>122</v>
      </c>
      <c r="M1" s="496" t="s">
        <v>109</v>
      </c>
      <c r="N1" s="496" t="s">
        <v>123</v>
      </c>
      <c r="O1" s="506" t="s">
        <v>124</v>
      </c>
      <c r="P1" s="457" t="s">
        <v>98</v>
      </c>
      <c r="Q1" s="459"/>
      <c r="R1" s="411" t="s">
        <v>99</v>
      </c>
      <c r="S1" s="413"/>
      <c r="T1" s="63"/>
      <c r="U1" s="63"/>
      <c r="V1" s="459" t="s">
        <v>100</v>
      </c>
      <c r="W1" s="459"/>
      <c r="X1" s="459"/>
      <c r="Y1" s="64" t="s">
        <v>101</v>
      </c>
      <c r="Z1" s="65"/>
    </row>
    <row r="2" spans="1:26" ht="39" thickBot="1">
      <c r="A2" s="502"/>
      <c r="B2" s="497"/>
      <c r="C2" s="497"/>
      <c r="D2" s="497"/>
      <c r="E2" s="497"/>
      <c r="F2" s="497"/>
      <c r="G2" s="497"/>
      <c r="H2" s="497"/>
      <c r="I2" s="497"/>
      <c r="J2" s="497"/>
      <c r="K2" s="497"/>
      <c r="L2" s="497"/>
      <c r="M2" s="497"/>
      <c r="N2" s="497"/>
      <c r="O2" s="507"/>
      <c r="P2" s="66" t="s">
        <v>125</v>
      </c>
      <c r="Q2" s="67" t="s">
        <v>103</v>
      </c>
      <c r="R2" s="67" t="s">
        <v>126</v>
      </c>
      <c r="S2" s="67" t="s">
        <v>185</v>
      </c>
      <c r="T2" s="89" t="s">
        <v>128</v>
      </c>
      <c r="U2" s="89" t="s">
        <v>129</v>
      </c>
      <c r="V2" s="67" t="s">
        <v>130</v>
      </c>
      <c r="W2" s="67" t="s">
        <v>131</v>
      </c>
      <c r="X2" s="67" t="s">
        <v>132</v>
      </c>
      <c r="Y2" s="70" t="s">
        <v>109</v>
      </c>
      <c r="Z2" s="71" t="s">
        <v>133</v>
      </c>
    </row>
    <row r="3" spans="1:26" ht="12.75">
      <c r="A3">
        <v>0</v>
      </c>
      <c r="B3">
        <v>2</v>
      </c>
      <c r="C3">
        <v>0</v>
      </c>
      <c r="D3"/>
      <c r="E3">
        <v>1953</v>
      </c>
      <c r="F3">
        <v>3902</v>
      </c>
      <c r="G3">
        <v>46824000</v>
      </c>
      <c r="H3">
        <v>1.045493</v>
      </c>
      <c r="I3">
        <v>0</v>
      </c>
      <c r="J3">
        <v>0</v>
      </c>
      <c r="K3">
        <v>0</v>
      </c>
      <c r="L3">
        <v>0</v>
      </c>
      <c r="M3">
        <v>129.583032</v>
      </c>
      <c r="N3">
        <v>30</v>
      </c>
      <c r="O3">
        <v>5.202667</v>
      </c>
      <c r="P3" s="114">
        <f>SUM(O3:O22)</f>
        <v>53.533351</v>
      </c>
      <c r="Q3" s="64">
        <f>P3/SUM(N3:N22)</f>
        <v>0.17844450333333334</v>
      </c>
      <c r="R3" s="64">
        <f aca="true" t="shared" si="0" ref="R3:R20">(I3+K3)/F3</f>
        <v>0</v>
      </c>
      <c r="S3" s="64"/>
      <c r="T3" s="55" t="s">
        <v>187</v>
      </c>
      <c r="U3" s="55">
        <v>100</v>
      </c>
      <c r="V3" s="64">
        <f>SUM(O3:O61)</f>
        <v>98.35062700000009</v>
      </c>
      <c r="W3" s="64">
        <f>(SUM(G3:G61)-SUM(J3:J61)-SUM(L3:L61))/9000000</f>
        <v>98.293024</v>
      </c>
      <c r="X3" s="64">
        <f>SUM(O3:O61)</f>
        <v>98.35062700000009</v>
      </c>
      <c r="Y3">
        <v>129.02</v>
      </c>
      <c r="Z3" s="65">
        <f>W3/Y3</f>
        <v>0.7618433111145558</v>
      </c>
    </row>
    <row r="4" spans="1:26" ht="12.75">
      <c r="A4">
        <v>0</v>
      </c>
      <c r="B4">
        <v>3</v>
      </c>
      <c r="C4">
        <v>0</v>
      </c>
      <c r="D4"/>
      <c r="E4">
        <v>1993</v>
      </c>
      <c r="F4">
        <v>3971</v>
      </c>
      <c r="G4">
        <v>47652000</v>
      </c>
      <c r="H4">
        <v>1.018839</v>
      </c>
      <c r="I4">
        <v>0</v>
      </c>
      <c r="J4">
        <v>0</v>
      </c>
      <c r="K4">
        <v>0</v>
      </c>
      <c r="L4">
        <v>0</v>
      </c>
      <c r="M4">
        <v>129.999996</v>
      </c>
      <c r="N4">
        <v>30</v>
      </c>
      <c r="O4">
        <v>5.294667</v>
      </c>
      <c r="P4" s="75"/>
      <c r="Q4" s="55"/>
      <c r="R4" s="55">
        <f t="shared" si="0"/>
        <v>0</v>
      </c>
      <c r="S4" s="55"/>
      <c r="T4" s="55"/>
      <c r="U4" s="55"/>
      <c r="V4" s="55"/>
      <c r="W4" s="55"/>
      <c r="X4" s="55"/>
      <c r="Y4" s="115" t="s">
        <v>324</v>
      </c>
      <c r="Z4" s="76"/>
    </row>
    <row r="5" spans="1:26" ht="12.75">
      <c r="A5">
        <v>0</v>
      </c>
      <c r="B5">
        <v>4</v>
      </c>
      <c r="C5">
        <v>0</v>
      </c>
      <c r="D5"/>
      <c r="E5">
        <v>2148</v>
      </c>
      <c r="F5">
        <v>4278</v>
      </c>
      <c r="G5">
        <v>51336000</v>
      </c>
      <c r="H5">
        <v>1.021252</v>
      </c>
      <c r="I5">
        <v>0</v>
      </c>
      <c r="J5">
        <v>0</v>
      </c>
      <c r="K5">
        <v>0</v>
      </c>
      <c r="L5">
        <v>0</v>
      </c>
      <c r="M5">
        <v>128.359785</v>
      </c>
      <c r="N5">
        <v>30</v>
      </c>
      <c r="O5">
        <v>5.704</v>
      </c>
      <c r="P5" s="75"/>
      <c r="Q5" s="55"/>
      <c r="R5" s="55">
        <f t="shared" si="0"/>
        <v>0</v>
      </c>
      <c r="S5" s="55"/>
      <c r="T5" s="55"/>
      <c r="U5" s="55"/>
      <c r="V5" s="55"/>
      <c r="W5" s="55"/>
      <c r="X5" s="55"/>
      <c r="Y5" s="55"/>
      <c r="Z5" s="76"/>
    </row>
    <row r="6" spans="1:26" ht="12.75">
      <c r="A6">
        <v>0</v>
      </c>
      <c r="B6">
        <v>5</v>
      </c>
      <c r="C6">
        <v>0</v>
      </c>
      <c r="D6"/>
      <c r="E6">
        <v>1917</v>
      </c>
      <c r="F6">
        <v>3816</v>
      </c>
      <c r="G6">
        <v>45792000</v>
      </c>
      <c r="H6">
        <v>1.069147</v>
      </c>
      <c r="I6">
        <v>0</v>
      </c>
      <c r="J6">
        <v>0</v>
      </c>
      <c r="K6">
        <v>0</v>
      </c>
      <c r="L6">
        <v>0</v>
      </c>
      <c r="M6">
        <v>128.045075</v>
      </c>
      <c r="N6">
        <v>30</v>
      </c>
      <c r="O6">
        <v>5.088</v>
      </c>
      <c r="P6" s="75"/>
      <c r="Q6" s="55"/>
      <c r="R6" s="55">
        <f t="shared" si="0"/>
        <v>0</v>
      </c>
      <c r="S6" s="55"/>
      <c r="T6" s="55"/>
      <c r="U6" s="55"/>
      <c r="V6" s="55"/>
      <c r="W6" s="55"/>
      <c r="X6" s="55"/>
      <c r="Y6" s="55"/>
      <c r="Z6" s="76"/>
    </row>
    <row r="7" spans="1:26" ht="12.75">
      <c r="A7">
        <v>0</v>
      </c>
      <c r="B7">
        <v>6</v>
      </c>
      <c r="C7">
        <v>0</v>
      </c>
      <c r="D7"/>
      <c r="E7">
        <v>1979</v>
      </c>
      <c r="F7">
        <v>3947</v>
      </c>
      <c r="G7">
        <v>47364000</v>
      </c>
      <c r="H7">
        <v>1.021343</v>
      </c>
      <c r="I7">
        <v>0</v>
      </c>
      <c r="J7">
        <v>0</v>
      </c>
      <c r="K7">
        <v>0</v>
      </c>
      <c r="L7">
        <v>0</v>
      </c>
      <c r="M7">
        <v>129.997117</v>
      </c>
      <c r="N7">
        <v>30</v>
      </c>
      <c r="O7">
        <v>5.262667</v>
      </c>
      <c r="P7" s="75"/>
      <c r="Q7" s="55"/>
      <c r="R7" s="55">
        <f t="shared" si="0"/>
        <v>0</v>
      </c>
      <c r="S7" s="56"/>
      <c r="T7" s="56"/>
      <c r="U7" s="56"/>
      <c r="V7" s="55"/>
      <c r="W7" s="55"/>
      <c r="X7" s="55"/>
      <c r="Y7" s="55"/>
      <c r="Z7" s="76"/>
    </row>
    <row r="8" spans="1:26" ht="12.75">
      <c r="A8">
        <v>0</v>
      </c>
      <c r="B8">
        <v>7</v>
      </c>
      <c r="C8">
        <v>0</v>
      </c>
      <c r="D8"/>
      <c r="E8">
        <v>1817</v>
      </c>
      <c r="F8">
        <v>3618</v>
      </c>
      <c r="G8">
        <v>43416000</v>
      </c>
      <c r="H8">
        <v>1.015115</v>
      </c>
      <c r="I8">
        <v>0</v>
      </c>
      <c r="J8">
        <v>0</v>
      </c>
      <c r="K8">
        <v>0</v>
      </c>
      <c r="L8">
        <v>0</v>
      </c>
      <c r="M8">
        <v>129.564818</v>
      </c>
      <c r="N8">
        <v>30</v>
      </c>
      <c r="O8">
        <v>4.824</v>
      </c>
      <c r="P8" s="75"/>
      <c r="Q8" s="55"/>
      <c r="R8" s="55">
        <f t="shared" si="0"/>
        <v>0</v>
      </c>
      <c r="S8" s="55"/>
      <c r="T8" s="55"/>
      <c r="U8" s="55"/>
      <c r="V8" s="55"/>
      <c r="W8" s="55"/>
      <c r="X8" s="55"/>
      <c r="Y8" s="55"/>
      <c r="Z8" s="76"/>
    </row>
    <row r="9" spans="1:26" ht="12.75">
      <c r="A9">
        <v>0</v>
      </c>
      <c r="B9">
        <v>8</v>
      </c>
      <c r="C9">
        <v>0</v>
      </c>
      <c r="D9"/>
      <c r="E9">
        <v>2032</v>
      </c>
      <c r="F9">
        <v>4048</v>
      </c>
      <c r="G9">
        <v>48576000</v>
      </c>
      <c r="H9">
        <v>1.051106</v>
      </c>
      <c r="I9">
        <v>0</v>
      </c>
      <c r="J9">
        <v>0</v>
      </c>
      <c r="K9">
        <v>0</v>
      </c>
      <c r="L9">
        <v>0</v>
      </c>
      <c r="M9">
        <v>130.000004</v>
      </c>
      <c r="N9">
        <v>30</v>
      </c>
      <c r="O9">
        <v>5.397333</v>
      </c>
      <c r="P9" s="75"/>
      <c r="Q9" s="55"/>
      <c r="R9" s="55">
        <f t="shared" si="0"/>
        <v>0</v>
      </c>
      <c r="S9" s="55"/>
      <c r="T9" s="55"/>
      <c r="U9" s="55"/>
      <c r="V9" s="55"/>
      <c r="W9" s="55"/>
      <c r="X9" s="55"/>
      <c r="Y9" s="55"/>
      <c r="Z9" s="76"/>
    </row>
    <row r="10" spans="1:26" ht="12.75">
      <c r="A10">
        <v>0</v>
      </c>
      <c r="B10">
        <v>9</v>
      </c>
      <c r="C10">
        <v>0</v>
      </c>
      <c r="D10"/>
      <c r="E10">
        <v>2218</v>
      </c>
      <c r="F10">
        <v>4416</v>
      </c>
      <c r="G10">
        <v>52992000</v>
      </c>
      <c r="H10">
        <v>1.106894</v>
      </c>
      <c r="I10">
        <v>0</v>
      </c>
      <c r="J10">
        <v>0</v>
      </c>
      <c r="K10">
        <v>0</v>
      </c>
      <c r="L10">
        <v>0</v>
      </c>
      <c r="M10">
        <v>130.000002</v>
      </c>
      <c r="N10">
        <v>30</v>
      </c>
      <c r="O10">
        <v>5.888</v>
      </c>
      <c r="P10" s="75"/>
      <c r="Q10" s="55"/>
      <c r="R10" s="55">
        <f t="shared" si="0"/>
        <v>0</v>
      </c>
      <c r="S10" s="55"/>
      <c r="T10" s="55"/>
      <c r="U10" s="55"/>
      <c r="V10" s="55"/>
      <c r="W10" s="55"/>
      <c r="X10" s="55"/>
      <c r="Y10" s="55"/>
      <c r="Z10" s="76"/>
    </row>
    <row r="11" spans="1:26" ht="12.75">
      <c r="A11">
        <v>0</v>
      </c>
      <c r="B11">
        <v>10</v>
      </c>
      <c r="C11">
        <v>0</v>
      </c>
      <c r="D11"/>
      <c r="E11">
        <v>1797</v>
      </c>
      <c r="F11">
        <v>3581</v>
      </c>
      <c r="G11">
        <v>42972000</v>
      </c>
      <c r="H11">
        <v>1.107235</v>
      </c>
      <c r="I11">
        <v>0</v>
      </c>
      <c r="J11">
        <v>0</v>
      </c>
      <c r="K11">
        <v>0</v>
      </c>
      <c r="L11">
        <v>0</v>
      </c>
      <c r="M11">
        <v>129.460377</v>
      </c>
      <c r="N11">
        <v>30</v>
      </c>
      <c r="O11">
        <v>4.774667</v>
      </c>
      <c r="P11" s="75"/>
      <c r="Q11" s="55"/>
      <c r="R11" s="55">
        <f t="shared" si="0"/>
        <v>0</v>
      </c>
      <c r="S11" s="55"/>
      <c r="T11" s="55"/>
      <c r="U11" s="55"/>
      <c r="V11" s="55"/>
      <c r="W11" s="55"/>
      <c r="X11" s="55"/>
      <c r="Y11" s="55"/>
      <c r="Z11" s="76"/>
    </row>
    <row r="12" spans="1:26" ht="12.75">
      <c r="A12">
        <v>0</v>
      </c>
      <c r="B12">
        <v>1</v>
      </c>
      <c r="C12">
        <v>0</v>
      </c>
      <c r="D12"/>
      <c r="E12">
        <v>2028</v>
      </c>
      <c r="F12">
        <v>4050</v>
      </c>
      <c r="G12">
        <v>48600000</v>
      </c>
      <c r="H12">
        <v>1.006069</v>
      </c>
      <c r="I12">
        <v>0</v>
      </c>
      <c r="J12">
        <v>0</v>
      </c>
      <c r="K12">
        <v>0</v>
      </c>
      <c r="L12">
        <v>0</v>
      </c>
      <c r="M12">
        <v>123.758079</v>
      </c>
      <c r="N12">
        <v>30</v>
      </c>
      <c r="O12">
        <v>5.4</v>
      </c>
      <c r="P12" s="75"/>
      <c r="Q12" s="55"/>
      <c r="R12" s="55">
        <f t="shared" si="0"/>
        <v>0</v>
      </c>
      <c r="S12" s="55"/>
      <c r="T12" s="55"/>
      <c r="U12" s="55"/>
      <c r="V12" s="55"/>
      <c r="W12" s="55"/>
      <c r="X12" s="55"/>
      <c r="Y12" s="55"/>
      <c r="Z12" s="76"/>
    </row>
    <row r="13" spans="1:26" ht="12.75">
      <c r="A13">
        <v>1</v>
      </c>
      <c r="B13">
        <v>0</v>
      </c>
      <c r="C13">
        <v>0</v>
      </c>
      <c r="D13"/>
      <c r="E13">
        <v>52</v>
      </c>
      <c r="F13">
        <v>1984</v>
      </c>
      <c r="G13">
        <v>634880</v>
      </c>
      <c r="H13">
        <v>0.298821</v>
      </c>
      <c r="I13">
        <v>0</v>
      </c>
      <c r="J13">
        <v>0</v>
      </c>
      <c r="K13">
        <v>0</v>
      </c>
      <c r="L13">
        <v>0</v>
      </c>
      <c r="M13">
        <v>123.40879</v>
      </c>
      <c r="N13">
        <v>0</v>
      </c>
      <c r="O13">
        <v>0.070542</v>
      </c>
      <c r="P13" s="75"/>
      <c r="Q13" s="55"/>
      <c r="R13" s="55">
        <f t="shared" si="0"/>
        <v>0</v>
      </c>
      <c r="S13" s="55"/>
      <c r="T13" s="55"/>
      <c r="U13" s="55"/>
      <c r="V13" s="55"/>
      <c r="W13" s="55"/>
      <c r="X13" s="55"/>
      <c r="Y13" s="55"/>
      <c r="Z13" s="76"/>
    </row>
    <row r="14" spans="1:26" ht="12.75">
      <c r="A14">
        <v>2</v>
      </c>
      <c r="B14">
        <v>0</v>
      </c>
      <c r="C14">
        <v>0</v>
      </c>
      <c r="D14"/>
      <c r="E14">
        <v>55</v>
      </c>
      <c r="F14">
        <v>1940</v>
      </c>
      <c r="G14">
        <v>620800</v>
      </c>
      <c r="H14">
        <v>0.329162</v>
      </c>
      <c r="I14">
        <v>0</v>
      </c>
      <c r="J14">
        <v>0</v>
      </c>
      <c r="K14">
        <v>0</v>
      </c>
      <c r="L14">
        <v>0</v>
      </c>
      <c r="M14">
        <v>129.538528</v>
      </c>
      <c r="N14">
        <v>0</v>
      </c>
      <c r="O14">
        <v>0.068978</v>
      </c>
      <c r="P14" s="75"/>
      <c r="Q14" s="55"/>
      <c r="R14" s="55">
        <f t="shared" si="0"/>
        <v>0</v>
      </c>
      <c r="S14" s="55"/>
      <c r="T14" s="55"/>
      <c r="U14" s="55"/>
      <c r="V14" s="55"/>
      <c r="W14" s="55"/>
      <c r="X14" s="55"/>
      <c r="Y14" s="55"/>
      <c r="Z14" s="76"/>
    </row>
    <row r="15" spans="1:26" ht="12.75">
      <c r="A15">
        <v>3</v>
      </c>
      <c r="B15">
        <v>0</v>
      </c>
      <c r="C15">
        <v>0</v>
      </c>
      <c r="D15"/>
      <c r="E15">
        <v>60</v>
      </c>
      <c r="F15">
        <v>1959</v>
      </c>
      <c r="G15">
        <v>626880</v>
      </c>
      <c r="H15">
        <v>0.324157</v>
      </c>
      <c r="I15">
        <v>0</v>
      </c>
      <c r="J15">
        <v>0</v>
      </c>
      <c r="K15">
        <v>0</v>
      </c>
      <c r="L15">
        <v>0</v>
      </c>
      <c r="M15">
        <v>130.000004</v>
      </c>
      <c r="N15">
        <v>0</v>
      </c>
      <c r="O15">
        <v>0.069653</v>
      </c>
      <c r="P15" s="75"/>
      <c r="Q15" s="55"/>
      <c r="R15" s="55">
        <f t="shared" si="0"/>
        <v>0</v>
      </c>
      <c r="S15" s="55"/>
      <c r="T15" s="55"/>
      <c r="U15" s="55"/>
      <c r="V15" s="55"/>
      <c r="W15" s="55"/>
      <c r="X15" s="55"/>
      <c r="Y15" s="55"/>
      <c r="Z15" s="76"/>
    </row>
    <row r="16" spans="1:26" ht="12.75">
      <c r="A16">
        <v>4</v>
      </c>
      <c r="B16">
        <v>0</v>
      </c>
      <c r="C16">
        <v>0</v>
      </c>
      <c r="D16"/>
      <c r="E16">
        <v>62</v>
      </c>
      <c r="F16">
        <v>2099</v>
      </c>
      <c r="G16">
        <v>671680</v>
      </c>
      <c r="H16">
        <v>0.360965</v>
      </c>
      <c r="I16">
        <v>0</v>
      </c>
      <c r="J16">
        <v>0</v>
      </c>
      <c r="K16">
        <v>0</v>
      </c>
      <c r="L16">
        <v>0</v>
      </c>
      <c r="M16">
        <v>121.470819</v>
      </c>
      <c r="N16">
        <v>0</v>
      </c>
      <c r="O16">
        <v>0.074631</v>
      </c>
      <c r="P16" s="75"/>
      <c r="Q16" s="55"/>
      <c r="R16" s="55">
        <f t="shared" si="0"/>
        <v>0</v>
      </c>
      <c r="S16" s="55"/>
      <c r="T16" s="55"/>
      <c r="U16" s="55"/>
      <c r="V16" s="55"/>
      <c r="W16" s="55"/>
      <c r="X16" s="55"/>
      <c r="Y16" s="55"/>
      <c r="Z16" s="76"/>
    </row>
    <row r="17" spans="1:26" ht="12.75">
      <c r="A17">
        <v>5</v>
      </c>
      <c r="B17">
        <v>0</v>
      </c>
      <c r="C17">
        <v>0</v>
      </c>
      <c r="D17"/>
      <c r="E17">
        <v>57</v>
      </c>
      <c r="F17">
        <v>1880</v>
      </c>
      <c r="G17">
        <v>601600</v>
      </c>
      <c r="H17">
        <v>0.334345</v>
      </c>
      <c r="I17">
        <v>0</v>
      </c>
      <c r="J17">
        <v>0</v>
      </c>
      <c r="K17">
        <v>0</v>
      </c>
      <c r="L17">
        <v>0</v>
      </c>
      <c r="M17">
        <v>127.815934</v>
      </c>
      <c r="N17">
        <v>0</v>
      </c>
      <c r="O17">
        <v>0.066844</v>
      </c>
      <c r="P17" s="75"/>
      <c r="Q17" s="55"/>
      <c r="R17" s="55">
        <f t="shared" si="0"/>
        <v>0</v>
      </c>
      <c r="S17" s="55"/>
      <c r="T17" s="55"/>
      <c r="U17" s="55"/>
      <c r="V17" s="55"/>
      <c r="W17" s="55"/>
      <c r="X17" s="55"/>
      <c r="Y17" s="55"/>
      <c r="Z17" s="76"/>
    </row>
    <row r="18" spans="1:26" ht="12.75">
      <c r="A18">
        <v>6</v>
      </c>
      <c r="B18">
        <v>0</v>
      </c>
      <c r="C18">
        <v>0</v>
      </c>
      <c r="D18"/>
      <c r="E18">
        <v>56</v>
      </c>
      <c r="F18">
        <v>1944</v>
      </c>
      <c r="G18">
        <v>622080</v>
      </c>
      <c r="H18">
        <v>0.329907</v>
      </c>
      <c r="I18">
        <v>0</v>
      </c>
      <c r="J18">
        <v>0</v>
      </c>
      <c r="K18">
        <v>0</v>
      </c>
      <c r="L18">
        <v>0</v>
      </c>
      <c r="M18">
        <v>128.822289</v>
      </c>
      <c r="N18">
        <v>0</v>
      </c>
      <c r="O18">
        <v>0.06912</v>
      </c>
      <c r="P18" s="75"/>
      <c r="Q18" s="55"/>
      <c r="R18" s="55">
        <f t="shared" si="0"/>
        <v>0</v>
      </c>
      <c r="S18" s="55"/>
      <c r="T18" s="55"/>
      <c r="U18" s="55"/>
      <c r="V18" s="55"/>
      <c r="W18" s="55"/>
      <c r="X18" s="55"/>
      <c r="Y18" s="55"/>
      <c r="Z18" s="76"/>
    </row>
    <row r="19" spans="1:26" ht="12.75">
      <c r="A19">
        <v>7</v>
      </c>
      <c r="B19">
        <v>0</v>
      </c>
      <c r="C19">
        <v>0</v>
      </c>
      <c r="D19"/>
      <c r="E19">
        <v>57</v>
      </c>
      <c r="F19">
        <v>1797</v>
      </c>
      <c r="G19">
        <v>575040</v>
      </c>
      <c r="H19">
        <v>0.390379</v>
      </c>
      <c r="I19">
        <v>0</v>
      </c>
      <c r="J19">
        <v>0</v>
      </c>
      <c r="K19">
        <v>0</v>
      </c>
      <c r="L19">
        <v>0</v>
      </c>
      <c r="M19">
        <v>129.416148</v>
      </c>
      <c r="N19">
        <v>0</v>
      </c>
      <c r="O19">
        <v>0.063893</v>
      </c>
      <c r="P19" s="75"/>
      <c r="Q19" s="55"/>
      <c r="R19" s="55">
        <f t="shared" si="0"/>
        <v>0</v>
      </c>
      <c r="S19" s="55"/>
      <c r="T19" s="55"/>
      <c r="U19" s="55"/>
      <c r="V19" s="55"/>
      <c r="W19" s="55"/>
      <c r="X19" s="55"/>
      <c r="Y19" s="55"/>
      <c r="Z19" s="76"/>
    </row>
    <row r="20" spans="1:26" ht="12.75">
      <c r="A20">
        <v>8</v>
      </c>
      <c r="B20">
        <v>0</v>
      </c>
      <c r="C20">
        <v>0</v>
      </c>
      <c r="D20"/>
      <c r="E20">
        <v>60</v>
      </c>
      <c r="F20">
        <v>2020</v>
      </c>
      <c r="G20">
        <v>646400</v>
      </c>
      <c r="H20">
        <v>0.66689</v>
      </c>
      <c r="I20">
        <v>0</v>
      </c>
      <c r="J20">
        <v>0</v>
      </c>
      <c r="K20">
        <v>0</v>
      </c>
      <c r="L20">
        <v>0</v>
      </c>
      <c r="M20">
        <v>130</v>
      </c>
      <c r="N20">
        <v>0</v>
      </c>
      <c r="O20">
        <v>0.071822</v>
      </c>
      <c r="P20" s="75"/>
      <c r="Q20" s="55"/>
      <c r="R20" s="55">
        <f t="shared" si="0"/>
        <v>0</v>
      </c>
      <c r="S20" s="55"/>
      <c r="T20" s="55"/>
      <c r="U20" s="55"/>
      <c r="V20" s="55"/>
      <c r="W20" s="55"/>
      <c r="X20" s="55"/>
      <c r="Y20" s="55"/>
      <c r="Z20" s="76"/>
    </row>
    <row r="21" spans="1:26" ht="12.75">
      <c r="A21">
        <v>9</v>
      </c>
      <c r="B21">
        <v>0</v>
      </c>
      <c r="C21">
        <v>0</v>
      </c>
      <c r="D21"/>
      <c r="E21">
        <v>63</v>
      </c>
      <c r="F21">
        <v>2215</v>
      </c>
      <c r="G21">
        <v>708800</v>
      </c>
      <c r="H21">
        <v>0.330186</v>
      </c>
      <c r="I21">
        <v>0</v>
      </c>
      <c r="J21">
        <v>0</v>
      </c>
      <c r="K21">
        <v>0</v>
      </c>
      <c r="L21">
        <v>0</v>
      </c>
      <c r="M21">
        <v>130.000003</v>
      </c>
      <c r="N21">
        <v>0</v>
      </c>
      <c r="O21">
        <v>0.078756</v>
      </c>
      <c r="P21" s="75"/>
      <c r="Q21" s="55"/>
      <c r="R21" s="115">
        <v>0</v>
      </c>
      <c r="S21" s="55"/>
      <c r="T21" s="55"/>
      <c r="U21" s="55"/>
      <c r="V21" s="55"/>
      <c r="W21" s="55"/>
      <c r="X21" s="55"/>
      <c r="Y21" s="55"/>
      <c r="Z21" s="76"/>
    </row>
    <row r="22" spans="1:26" ht="12.75">
      <c r="A22">
        <v>10</v>
      </c>
      <c r="B22">
        <v>0</v>
      </c>
      <c r="C22">
        <v>0</v>
      </c>
      <c r="D22"/>
      <c r="E22">
        <v>58</v>
      </c>
      <c r="F22">
        <v>1775</v>
      </c>
      <c r="G22">
        <v>568000</v>
      </c>
      <c r="H22">
        <v>0.384913</v>
      </c>
      <c r="I22">
        <v>0</v>
      </c>
      <c r="J22">
        <v>0</v>
      </c>
      <c r="K22">
        <v>0</v>
      </c>
      <c r="L22">
        <v>0</v>
      </c>
      <c r="M22">
        <v>127.205027</v>
      </c>
      <c r="N22">
        <v>0</v>
      </c>
      <c r="O22">
        <v>0.063111</v>
      </c>
      <c r="P22" s="75"/>
      <c r="Q22" s="55"/>
      <c r="R22" s="116">
        <f aca="true" t="shared" si="1" ref="R22:R30">(I22+K22)/F22</f>
        <v>0</v>
      </c>
      <c r="S22" s="55">
        <v>0.0001</v>
      </c>
      <c r="T22" s="55"/>
      <c r="U22" s="55"/>
      <c r="V22" s="55"/>
      <c r="W22" s="55"/>
      <c r="X22" s="55"/>
      <c r="Y22" s="55"/>
      <c r="Z22" s="76"/>
    </row>
    <row r="23" spans="1:26" ht="12.75">
      <c r="A23">
        <v>0</v>
      </c>
      <c r="B23">
        <v>11</v>
      </c>
      <c r="C23"/>
      <c r="D23">
        <v>15</v>
      </c>
      <c r="E23">
        <v>626</v>
      </c>
      <c r="F23">
        <v>4382</v>
      </c>
      <c r="G23">
        <v>17948672</v>
      </c>
      <c r="H23">
        <v>0.046677</v>
      </c>
      <c r="I23">
        <v>0</v>
      </c>
      <c r="J23">
        <v>0</v>
      </c>
      <c r="K23">
        <v>0</v>
      </c>
      <c r="L23">
        <v>0</v>
      </c>
      <c r="M23">
        <v>129.745295</v>
      </c>
      <c r="N23">
        <v>2</v>
      </c>
      <c r="O23">
        <v>1.994297</v>
      </c>
      <c r="P23" s="75"/>
      <c r="Q23" s="55"/>
      <c r="R23" s="116">
        <f t="shared" si="1"/>
        <v>0</v>
      </c>
      <c r="S23" s="55">
        <v>0.0001</v>
      </c>
      <c r="T23" s="55"/>
      <c r="U23" s="55"/>
      <c r="V23" s="55"/>
      <c r="W23" s="55"/>
      <c r="X23" s="55"/>
      <c r="Y23" s="55"/>
      <c r="Z23" s="76"/>
    </row>
    <row r="24" spans="1:26" ht="12.75">
      <c r="A24">
        <v>0</v>
      </c>
      <c r="B24">
        <v>12</v>
      </c>
      <c r="C24"/>
      <c r="D24">
        <v>15</v>
      </c>
      <c r="E24">
        <v>626</v>
      </c>
      <c r="F24">
        <v>4382</v>
      </c>
      <c r="G24">
        <v>17948672</v>
      </c>
      <c r="H24">
        <v>0.056211</v>
      </c>
      <c r="I24">
        <v>0</v>
      </c>
      <c r="J24">
        <v>0</v>
      </c>
      <c r="K24">
        <v>0</v>
      </c>
      <c r="L24">
        <v>0</v>
      </c>
      <c r="M24">
        <v>129.999992</v>
      </c>
      <c r="N24">
        <v>2</v>
      </c>
      <c r="O24">
        <v>1.994297</v>
      </c>
      <c r="P24" s="75"/>
      <c r="Q24" s="55"/>
      <c r="R24" s="116">
        <f t="shared" si="1"/>
        <v>0</v>
      </c>
      <c r="S24" s="55">
        <v>0.0001</v>
      </c>
      <c r="T24" s="55"/>
      <c r="U24" s="55"/>
      <c r="V24" s="55"/>
      <c r="W24" s="55"/>
      <c r="X24" s="55"/>
      <c r="Y24" s="55"/>
      <c r="Z24" s="76"/>
    </row>
    <row r="25" spans="1:26" ht="12.75">
      <c r="A25">
        <v>0</v>
      </c>
      <c r="B25">
        <v>13</v>
      </c>
      <c r="C25"/>
      <c r="D25">
        <v>15</v>
      </c>
      <c r="E25">
        <v>626</v>
      </c>
      <c r="F25">
        <v>4382</v>
      </c>
      <c r="G25">
        <v>17948672</v>
      </c>
      <c r="H25">
        <v>0.070458</v>
      </c>
      <c r="I25">
        <v>0</v>
      </c>
      <c r="J25">
        <v>0</v>
      </c>
      <c r="K25">
        <v>0</v>
      </c>
      <c r="L25">
        <v>0</v>
      </c>
      <c r="M25">
        <v>130.000009</v>
      </c>
      <c r="N25">
        <v>2</v>
      </c>
      <c r="O25">
        <v>1.994297</v>
      </c>
      <c r="P25" s="75"/>
      <c r="Q25" s="55"/>
      <c r="R25" s="116">
        <f t="shared" si="1"/>
        <v>0</v>
      </c>
      <c r="S25" s="55">
        <v>0.0001</v>
      </c>
      <c r="T25" s="55"/>
      <c r="U25" s="55"/>
      <c r="V25" s="55"/>
      <c r="W25" s="55"/>
      <c r="X25" s="55"/>
      <c r="Y25" s="55"/>
      <c r="Z25" s="76"/>
    </row>
    <row r="26" spans="1:26" ht="12.75">
      <c r="A26">
        <v>0</v>
      </c>
      <c r="B26">
        <v>14</v>
      </c>
      <c r="C26"/>
      <c r="D26">
        <v>15</v>
      </c>
      <c r="E26">
        <v>626</v>
      </c>
      <c r="F26">
        <v>4382</v>
      </c>
      <c r="G26">
        <v>17948672</v>
      </c>
      <c r="H26">
        <v>0.073379</v>
      </c>
      <c r="I26">
        <v>0</v>
      </c>
      <c r="J26">
        <v>0</v>
      </c>
      <c r="K26">
        <v>0</v>
      </c>
      <c r="L26">
        <v>0</v>
      </c>
      <c r="M26">
        <v>129.696148</v>
      </c>
      <c r="N26">
        <v>2</v>
      </c>
      <c r="O26">
        <v>1.994297</v>
      </c>
      <c r="P26" s="75"/>
      <c r="Q26" s="55"/>
      <c r="R26" s="116">
        <f t="shared" si="1"/>
        <v>0</v>
      </c>
      <c r="S26" s="55">
        <v>0.0001</v>
      </c>
      <c r="T26" s="55"/>
      <c r="U26" s="55"/>
      <c r="V26" s="55"/>
      <c r="W26" s="55"/>
      <c r="X26" s="55"/>
      <c r="Y26" s="55"/>
      <c r="Z26" s="76"/>
    </row>
    <row r="27" spans="1:26" ht="12.75">
      <c r="A27">
        <v>0</v>
      </c>
      <c r="B27">
        <v>15</v>
      </c>
      <c r="C27"/>
      <c r="D27">
        <v>15</v>
      </c>
      <c r="E27">
        <v>2507</v>
      </c>
      <c r="F27">
        <v>17549</v>
      </c>
      <c r="G27">
        <v>71880704</v>
      </c>
      <c r="H27">
        <v>0.037717</v>
      </c>
      <c r="I27">
        <v>0</v>
      </c>
      <c r="J27">
        <v>0</v>
      </c>
      <c r="K27">
        <v>0</v>
      </c>
      <c r="L27">
        <v>0</v>
      </c>
      <c r="M27">
        <v>130.000009</v>
      </c>
      <c r="N27">
        <v>8</v>
      </c>
      <c r="O27">
        <v>7.986745</v>
      </c>
      <c r="P27" s="75"/>
      <c r="Q27" s="55"/>
      <c r="R27" s="116">
        <f t="shared" si="1"/>
        <v>0</v>
      </c>
      <c r="S27" s="55">
        <v>0.0001</v>
      </c>
      <c r="T27" s="55"/>
      <c r="U27" s="55"/>
      <c r="V27" s="55"/>
      <c r="W27" s="55"/>
      <c r="X27" s="55"/>
      <c r="Y27" s="55"/>
      <c r="Z27" s="76"/>
    </row>
    <row r="28" spans="1:26" ht="12.75">
      <c r="A28">
        <v>0</v>
      </c>
      <c r="B28">
        <v>16</v>
      </c>
      <c r="C28"/>
      <c r="D28">
        <v>15</v>
      </c>
      <c r="E28">
        <v>2508</v>
      </c>
      <c r="F28">
        <v>17556</v>
      </c>
      <c r="G28">
        <v>71909376</v>
      </c>
      <c r="H28">
        <v>0.037179</v>
      </c>
      <c r="I28">
        <v>0</v>
      </c>
      <c r="J28">
        <v>0</v>
      </c>
      <c r="K28">
        <v>0</v>
      </c>
      <c r="L28">
        <v>0</v>
      </c>
      <c r="M28">
        <v>130</v>
      </c>
      <c r="N28">
        <v>8</v>
      </c>
      <c r="O28">
        <v>7.989931</v>
      </c>
      <c r="P28" s="75"/>
      <c r="Q28" s="55"/>
      <c r="R28" s="116">
        <f t="shared" si="1"/>
        <v>0</v>
      </c>
      <c r="S28" s="55">
        <v>0.0001</v>
      </c>
      <c r="T28" s="55"/>
      <c r="U28" s="55"/>
      <c r="V28" s="55"/>
      <c r="W28" s="55"/>
      <c r="X28" s="55"/>
      <c r="Y28" s="55"/>
      <c r="Z28" s="76"/>
    </row>
    <row r="29" spans="1:26" ht="12.75">
      <c r="A29">
        <v>0</v>
      </c>
      <c r="B29">
        <v>17</v>
      </c>
      <c r="C29"/>
      <c r="D29">
        <v>15</v>
      </c>
      <c r="E29">
        <v>2509</v>
      </c>
      <c r="F29">
        <v>17563</v>
      </c>
      <c r="G29">
        <v>71938048</v>
      </c>
      <c r="H29">
        <v>0.038799</v>
      </c>
      <c r="I29">
        <v>0</v>
      </c>
      <c r="J29">
        <v>0</v>
      </c>
      <c r="K29">
        <v>0</v>
      </c>
      <c r="L29">
        <v>0</v>
      </c>
      <c r="M29">
        <v>129.999999</v>
      </c>
      <c r="N29">
        <v>8</v>
      </c>
      <c r="O29">
        <v>7.993116</v>
      </c>
      <c r="P29" s="75"/>
      <c r="Q29" s="55"/>
      <c r="R29" s="116">
        <f t="shared" si="1"/>
        <v>0</v>
      </c>
      <c r="S29" s="55">
        <v>0.0001</v>
      </c>
      <c r="T29" s="55"/>
      <c r="U29" s="55"/>
      <c r="V29" s="55"/>
      <c r="W29" s="55"/>
      <c r="X29" s="55"/>
      <c r="Y29" s="55"/>
      <c r="Z29" s="76"/>
    </row>
    <row r="30" spans="1:26" ht="12.75">
      <c r="A30">
        <v>0</v>
      </c>
      <c r="B30">
        <v>18</v>
      </c>
      <c r="C30"/>
      <c r="D30">
        <v>15</v>
      </c>
      <c r="E30">
        <v>1874</v>
      </c>
      <c r="F30">
        <v>3748</v>
      </c>
      <c r="G30">
        <v>44976000</v>
      </c>
      <c r="H30">
        <v>0.038841</v>
      </c>
      <c r="I30">
        <v>0</v>
      </c>
      <c r="J30">
        <v>0</v>
      </c>
      <c r="K30">
        <v>0</v>
      </c>
      <c r="L30">
        <v>0</v>
      </c>
      <c r="M30">
        <v>129.999992</v>
      </c>
      <c r="N30">
        <v>5</v>
      </c>
      <c r="O30">
        <v>4.997333</v>
      </c>
      <c r="P30" s="75"/>
      <c r="Q30" s="55"/>
      <c r="R30" s="116">
        <f t="shared" si="1"/>
        <v>0</v>
      </c>
      <c r="S30" s="55">
        <v>0.0001</v>
      </c>
      <c r="T30" s="55"/>
      <c r="U30" s="55"/>
      <c r="V30" s="55"/>
      <c r="W30" s="55"/>
      <c r="X30" s="55"/>
      <c r="Y30" s="55"/>
      <c r="Z30" s="76"/>
    </row>
    <row r="31" spans="1:26" ht="12.75">
      <c r="A31">
        <v>0</v>
      </c>
      <c r="B31">
        <v>24</v>
      </c>
      <c r="C31"/>
      <c r="D31">
        <v>13</v>
      </c>
      <c r="E31">
        <v>900</v>
      </c>
      <c r="F31">
        <v>900</v>
      </c>
      <c r="G31">
        <v>864000</v>
      </c>
      <c r="H31">
        <v>0.033658</v>
      </c>
      <c r="I31">
        <v>20</v>
      </c>
      <c r="J31">
        <v>19200</v>
      </c>
      <c r="K31">
        <v>0</v>
      </c>
      <c r="L31">
        <v>0</v>
      </c>
      <c r="M31">
        <v>129.999997</v>
      </c>
      <c r="N31">
        <v>0.096</v>
      </c>
      <c r="O31">
        <v>0.096</v>
      </c>
      <c r="P31" s="75"/>
      <c r="Q31" s="55"/>
      <c r="R31" s="116">
        <f aca="true" t="shared" si="2" ref="R31:R61">(I31+K31)*100/F31</f>
        <v>2.2222222222222223</v>
      </c>
      <c r="S31" s="103">
        <v>0.05</v>
      </c>
      <c r="T31" s="103"/>
      <c r="U31" s="103"/>
      <c r="V31" s="55"/>
      <c r="W31" s="55"/>
      <c r="X31" s="55"/>
      <c r="Y31" s="55"/>
      <c r="Z31" s="76"/>
    </row>
    <row r="32" spans="1:26" ht="12.75">
      <c r="A32">
        <v>0</v>
      </c>
      <c r="B32">
        <v>25</v>
      </c>
      <c r="C32"/>
      <c r="D32">
        <v>13</v>
      </c>
      <c r="E32">
        <v>900</v>
      </c>
      <c r="F32">
        <v>900</v>
      </c>
      <c r="G32">
        <v>864000</v>
      </c>
      <c r="H32">
        <v>0.031959</v>
      </c>
      <c r="I32">
        <v>16</v>
      </c>
      <c r="J32">
        <v>15360</v>
      </c>
      <c r="K32">
        <v>0</v>
      </c>
      <c r="L32">
        <v>0</v>
      </c>
      <c r="M32">
        <v>130.000004</v>
      </c>
      <c r="N32">
        <v>0.096</v>
      </c>
      <c r="O32">
        <v>0.096</v>
      </c>
      <c r="P32" s="75"/>
      <c r="Q32" s="55"/>
      <c r="R32" s="116">
        <f t="shared" si="2"/>
        <v>1.7777777777777777</v>
      </c>
      <c r="S32" s="103">
        <v>0.05</v>
      </c>
      <c r="T32" s="103"/>
      <c r="U32" s="103"/>
      <c r="V32" s="55"/>
      <c r="W32" s="55"/>
      <c r="X32" s="55"/>
      <c r="Y32" s="55"/>
      <c r="Z32" s="76"/>
    </row>
    <row r="33" spans="1:26" ht="12.75">
      <c r="A33">
        <v>0</v>
      </c>
      <c r="B33">
        <v>26</v>
      </c>
      <c r="C33"/>
      <c r="D33">
        <v>13</v>
      </c>
      <c r="E33">
        <v>900</v>
      </c>
      <c r="F33">
        <v>900</v>
      </c>
      <c r="G33">
        <v>864000</v>
      </c>
      <c r="H33">
        <v>0.03208</v>
      </c>
      <c r="I33">
        <v>15</v>
      </c>
      <c r="J33">
        <v>14400</v>
      </c>
      <c r="K33">
        <v>0</v>
      </c>
      <c r="L33">
        <v>0</v>
      </c>
      <c r="M33">
        <v>130</v>
      </c>
      <c r="N33">
        <v>0.096</v>
      </c>
      <c r="O33">
        <v>0.096</v>
      </c>
      <c r="P33" s="75"/>
      <c r="Q33" s="55"/>
      <c r="R33" s="116">
        <f t="shared" si="2"/>
        <v>1.6666666666666667</v>
      </c>
      <c r="S33" s="103">
        <v>0.05</v>
      </c>
      <c r="T33" s="103"/>
      <c r="U33" s="103"/>
      <c r="V33" s="55"/>
      <c r="W33" s="55"/>
      <c r="X33" s="55"/>
      <c r="Y33" s="55"/>
      <c r="Z33" s="76"/>
    </row>
    <row r="34" spans="1:26" ht="12.75">
      <c r="A34">
        <v>0</v>
      </c>
      <c r="B34">
        <v>27</v>
      </c>
      <c r="C34"/>
      <c r="D34">
        <v>13</v>
      </c>
      <c r="E34">
        <v>897</v>
      </c>
      <c r="F34">
        <v>897</v>
      </c>
      <c r="G34">
        <v>861120</v>
      </c>
      <c r="H34">
        <v>0.032403</v>
      </c>
      <c r="I34">
        <v>10</v>
      </c>
      <c r="J34">
        <v>9600</v>
      </c>
      <c r="K34">
        <v>0</v>
      </c>
      <c r="L34">
        <v>0</v>
      </c>
      <c r="M34">
        <v>130</v>
      </c>
      <c r="N34">
        <v>0.096</v>
      </c>
      <c r="O34">
        <v>0.09568</v>
      </c>
      <c r="P34" s="75"/>
      <c r="Q34" s="55"/>
      <c r="R34" s="116">
        <f t="shared" si="2"/>
        <v>1.1148272017837235</v>
      </c>
      <c r="S34" s="103">
        <v>0.05</v>
      </c>
      <c r="T34" s="103"/>
      <c r="U34" s="103"/>
      <c r="V34" s="55"/>
      <c r="W34" s="55"/>
      <c r="X34" s="55"/>
      <c r="Y34" s="55"/>
      <c r="Z34" s="76"/>
    </row>
    <row r="35" spans="1:26" ht="12.75">
      <c r="A35">
        <v>0</v>
      </c>
      <c r="B35">
        <v>28</v>
      </c>
      <c r="C35"/>
      <c r="D35">
        <v>13</v>
      </c>
      <c r="E35">
        <v>897</v>
      </c>
      <c r="F35">
        <v>897</v>
      </c>
      <c r="G35">
        <v>861120</v>
      </c>
      <c r="H35">
        <v>0.03278</v>
      </c>
      <c r="I35">
        <v>15</v>
      </c>
      <c r="J35">
        <v>14400</v>
      </c>
      <c r="K35">
        <v>0</v>
      </c>
      <c r="L35">
        <v>0</v>
      </c>
      <c r="M35">
        <v>129.999993</v>
      </c>
      <c r="N35">
        <v>0.096</v>
      </c>
      <c r="O35">
        <v>0.09568</v>
      </c>
      <c r="P35" s="75"/>
      <c r="Q35" s="55"/>
      <c r="R35" s="116">
        <f t="shared" si="2"/>
        <v>1.6722408026755853</v>
      </c>
      <c r="S35" s="103">
        <v>0.05</v>
      </c>
      <c r="T35" s="103"/>
      <c r="U35" s="103"/>
      <c r="V35" s="55"/>
      <c r="W35" s="55"/>
      <c r="X35" s="55"/>
      <c r="Y35" s="55"/>
      <c r="Z35" s="76"/>
    </row>
    <row r="36" spans="1:26" ht="12.75">
      <c r="A36">
        <v>0</v>
      </c>
      <c r="B36">
        <v>29</v>
      </c>
      <c r="C36"/>
      <c r="D36">
        <v>13</v>
      </c>
      <c r="E36">
        <v>897</v>
      </c>
      <c r="F36">
        <v>897</v>
      </c>
      <c r="G36">
        <v>861120</v>
      </c>
      <c r="H36">
        <v>0.033157</v>
      </c>
      <c r="I36">
        <v>16</v>
      </c>
      <c r="J36">
        <v>15360</v>
      </c>
      <c r="K36">
        <v>0</v>
      </c>
      <c r="L36">
        <v>0</v>
      </c>
      <c r="M36">
        <v>129.227325</v>
      </c>
      <c r="N36">
        <v>0.096</v>
      </c>
      <c r="O36">
        <v>0.09568</v>
      </c>
      <c r="P36" s="75"/>
      <c r="Q36" s="55"/>
      <c r="R36" s="116">
        <f t="shared" si="2"/>
        <v>1.7837235228539576</v>
      </c>
      <c r="S36" s="103">
        <v>0.05</v>
      </c>
      <c r="T36" s="103"/>
      <c r="U36" s="103"/>
      <c r="V36" s="55"/>
      <c r="W36" s="55"/>
      <c r="X36" s="55"/>
      <c r="Y36" s="55"/>
      <c r="Z36" s="76"/>
    </row>
    <row r="37" spans="1:26" ht="12.75">
      <c r="A37">
        <v>0</v>
      </c>
      <c r="B37">
        <v>30</v>
      </c>
      <c r="C37"/>
      <c r="D37">
        <v>13</v>
      </c>
      <c r="E37">
        <v>898</v>
      </c>
      <c r="F37">
        <v>898</v>
      </c>
      <c r="G37">
        <v>862080</v>
      </c>
      <c r="H37">
        <v>0.033535</v>
      </c>
      <c r="I37">
        <v>14</v>
      </c>
      <c r="J37">
        <v>13440</v>
      </c>
      <c r="K37">
        <v>0</v>
      </c>
      <c r="L37">
        <v>0</v>
      </c>
      <c r="M37">
        <v>129.999999</v>
      </c>
      <c r="N37">
        <v>0.096</v>
      </c>
      <c r="O37">
        <v>0.095787</v>
      </c>
      <c r="P37" s="75"/>
      <c r="Q37" s="55"/>
      <c r="R37" s="116">
        <f t="shared" si="2"/>
        <v>1.55902004454343</v>
      </c>
      <c r="S37" s="103">
        <v>0.05</v>
      </c>
      <c r="T37" s="103"/>
      <c r="U37" s="103"/>
      <c r="V37" s="55"/>
      <c r="W37" s="55"/>
      <c r="X37" s="55"/>
      <c r="Y37" s="55"/>
      <c r="Z37" s="76"/>
    </row>
    <row r="38" spans="1:26" ht="12.75">
      <c r="A38">
        <v>0</v>
      </c>
      <c r="B38">
        <v>31</v>
      </c>
      <c r="C38"/>
      <c r="D38">
        <v>13</v>
      </c>
      <c r="E38">
        <v>906</v>
      </c>
      <c r="F38">
        <v>898</v>
      </c>
      <c r="G38">
        <v>862080</v>
      </c>
      <c r="H38">
        <v>0.03149</v>
      </c>
      <c r="I38">
        <v>10</v>
      </c>
      <c r="J38">
        <v>9600</v>
      </c>
      <c r="K38">
        <v>0</v>
      </c>
      <c r="L38">
        <v>0</v>
      </c>
      <c r="M38">
        <v>126.932784</v>
      </c>
      <c r="N38">
        <v>0.096</v>
      </c>
      <c r="O38">
        <v>0.095787</v>
      </c>
      <c r="P38" s="75"/>
      <c r="Q38" s="55"/>
      <c r="R38" s="116">
        <f t="shared" si="2"/>
        <v>1.1135857461024499</v>
      </c>
      <c r="S38" s="103">
        <v>0.05</v>
      </c>
      <c r="T38" s="103"/>
      <c r="U38" s="103"/>
      <c r="V38" s="55"/>
      <c r="W38" s="55"/>
      <c r="X38" s="55"/>
      <c r="Y38" s="55"/>
      <c r="Z38" s="76"/>
    </row>
    <row r="39" spans="1:26" ht="12.75">
      <c r="A39">
        <v>0</v>
      </c>
      <c r="B39">
        <v>32</v>
      </c>
      <c r="C39"/>
      <c r="D39">
        <v>13</v>
      </c>
      <c r="E39">
        <v>898</v>
      </c>
      <c r="F39">
        <v>898</v>
      </c>
      <c r="G39">
        <v>862080</v>
      </c>
      <c r="H39">
        <v>0.031452</v>
      </c>
      <c r="I39">
        <v>15</v>
      </c>
      <c r="J39">
        <v>14400</v>
      </c>
      <c r="K39">
        <v>0</v>
      </c>
      <c r="L39">
        <v>0</v>
      </c>
      <c r="M39">
        <v>129.907795</v>
      </c>
      <c r="N39">
        <v>0.096</v>
      </c>
      <c r="O39">
        <v>0.095787</v>
      </c>
      <c r="P39" s="75"/>
      <c r="Q39" s="55"/>
      <c r="R39" s="116">
        <f t="shared" si="2"/>
        <v>1.670378619153675</v>
      </c>
      <c r="S39" s="103">
        <v>0.05</v>
      </c>
      <c r="T39" s="103"/>
      <c r="U39" s="103"/>
      <c r="V39" s="55"/>
      <c r="W39" s="55"/>
      <c r="X39" s="55"/>
      <c r="Y39" s="55"/>
      <c r="Z39" s="76"/>
    </row>
    <row r="40" spans="1:26" ht="12.75">
      <c r="A40">
        <v>0</v>
      </c>
      <c r="B40">
        <v>33</v>
      </c>
      <c r="C40"/>
      <c r="D40">
        <v>13</v>
      </c>
      <c r="E40">
        <v>898</v>
      </c>
      <c r="F40">
        <v>898</v>
      </c>
      <c r="G40">
        <v>862080</v>
      </c>
      <c r="H40">
        <v>0.031723</v>
      </c>
      <c r="I40">
        <v>10</v>
      </c>
      <c r="J40">
        <v>9600</v>
      </c>
      <c r="K40">
        <v>0</v>
      </c>
      <c r="L40">
        <v>0</v>
      </c>
      <c r="M40">
        <v>129.999997</v>
      </c>
      <c r="N40">
        <v>0.096</v>
      </c>
      <c r="O40">
        <v>0.095787</v>
      </c>
      <c r="P40" s="75"/>
      <c r="Q40" s="55"/>
      <c r="R40" s="116">
        <f t="shared" si="2"/>
        <v>1.1135857461024499</v>
      </c>
      <c r="S40" s="103">
        <v>0.05</v>
      </c>
      <c r="T40" s="103"/>
      <c r="U40" s="103"/>
      <c r="V40" s="55"/>
      <c r="W40" s="55"/>
      <c r="X40" s="55"/>
      <c r="Y40" s="55"/>
      <c r="Z40" s="76"/>
    </row>
    <row r="41" spans="1:26" ht="12.75">
      <c r="A41">
        <v>0</v>
      </c>
      <c r="B41">
        <v>34</v>
      </c>
      <c r="C41"/>
      <c r="D41">
        <v>13</v>
      </c>
      <c r="E41">
        <v>898</v>
      </c>
      <c r="F41">
        <v>898</v>
      </c>
      <c r="G41">
        <v>862080</v>
      </c>
      <c r="H41">
        <v>0.030985</v>
      </c>
      <c r="I41">
        <v>8</v>
      </c>
      <c r="J41">
        <v>7680</v>
      </c>
      <c r="K41">
        <v>0</v>
      </c>
      <c r="L41">
        <v>0</v>
      </c>
      <c r="M41">
        <v>130.000003</v>
      </c>
      <c r="N41">
        <v>0.096</v>
      </c>
      <c r="O41">
        <v>0.095787</v>
      </c>
      <c r="P41" s="75"/>
      <c r="Q41" s="55"/>
      <c r="R41" s="116">
        <f t="shared" si="2"/>
        <v>0.89086859688196</v>
      </c>
      <c r="S41" s="103">
        <v>0.05</v>
      </c>
      <c r="T41" s="103"/>
      <c r="U41" s="103"/>
      <c r="V41" s="55"/>
      <c r="W41" s="55"/>
      <c r="X41" s="55"/>
      <c r="Y41" s="55"/>
      <c r="Z41" s="76"/>
    </row>
    <row r="42" spans="1:26" ht="12.75">
      <c r="A42">
        <v>20</v>
      </c>
      <c r="B42">
        <v>0</v>
      </c>
      <c r="C42"/>
      <c r="D42">
        <v>13</v>
      </c>
      <c r="E42">
        <v>900</v>
      </c>
      <c r="F42">
        <v>900</v>
      </c>
      <c r="G42">
        <v>864000</v>
      </c>
      <c r="H42">
        <v>0.03269</v>
      </c>
      <c r="I42">
        <v>27</v>
      </c>
      <c r="J42">
        <v>25920</v>
      </c>
      <c r="K42">
        <v>0</v>
      </c>
      <c r="L42">
        <v>0</v>
      </c>
      <c r="M42">
        <v>126.042435</v>
      </c>
      <c r="N42">
        <v>0.096</v>
      </c>
      <c r="O42">
        <v>0.096</v>
      </c>
      <c r="P42" s="75"/>
      <c r="Q42" s="55"/>
      <c r="R42" s="116">
        <f t="shared" si="2"/>
        <v>3</v>
      </c>
      <c r="S42" s="103">
        <v>0.05</v>
      </c>
      <c r="T42" s="103"/>
      <c r="U42" s="103"/>
      <c r="V42" s="55"/>
      <c r="W42" s="55"/>
      <c r="X42" s="55"/>
      <c r="Y42" s="55"/>
      <c r="Z42" s="76"/>
    </row>
    <row r="43" spans="1:26" ht="12.75">
      <c r="A43">
        <v>21</v>
      </c>
      <c r="B43">
        <v>0</v>
      </c>
      <c r="C43"/>
      <c r="D43">
        <v>13</v>
      </c>
      <c r="E43">
        <v>900</v>
      </c>
      <c r="F43">
        <v>900</v>
      </c>
      <c r="G43">
        <v>864000</v>
      </c>
      <c r="H43">
        <v>0.032972</v>
      </c>
      <c r="I43">
        <v>26</v>
      </c>
      <c r="J43">
        <v>24960</v>
      </c>
      <c r="K43">
        <v>0</v>
      </c>
      <c r="L43">
        <v>0</v>
      </c>
      <c r="M43">
        <v>129.999997</v>
      </c>
      <c r="N43">
        <v>0.096</v>
      </c>
      <c r="O43">
        <v>0.096</v>
      </c>
      <c r="P43" s="75"/>
      <c r="Q43" s="55"/>
      <c r="R43" s="116">
        <f t="shared" si="2"/>
        <v>2.888888888888889</v>
      </c>
      <c r="S43" s="103">
        <v>0.05</v>
      </c>
      <c r="T43" s="103"/>
      <c r="U43" s="103"/>
      <c r="V43" s="55"/>
      <c r="W43" s="55"/>
      <c r="X43" s="55"/>
      <c r="Y43" s="55"/>
      <c r="Z43" s="76"/>
    </row>
    <row r="44" spans="1:26" ht="12.75">
      <c r="A44">
        <v>22</v>
      </c>
      <c r="B44">
        <v>0</v>
      </c>
      <c r="C44"/>
      <c r="D44">
        <v>13</v>
      </c>
      <c r="E44">
        <v>900</v>
      </c>
      <c r="F44">
        <v>900</v>
      </c>
      <c r="G44">
        <v>864000</v>
      </c>
      <c r="H44">
        <v>0.033253</v>
      </c>
      <c r="I44">
        <v>23</v>
      </c>
      <c r="J44">
        <v>22080</v>
      </c>
      <c r="K44">
        <v>0</v>
      </c>
      <c r="L44">
        <v>0</v>
      </c>
      <c r="M44">
        <v>129.999999</v>
      </c>
      <c r="N44">
        <v>0.096</v>
      </c>
      <c r="O44">
        <v>0.096</v>
      </c>
      <c r="P44" s="75"/>
      <c r="Q44" s="55"/>
      <c r="R44" s="116">
        <f t="shared" si="2"/>
        <v>2.5555555555555554</v>
      </c>
      <c r="S44" s="103">
        <v>0.05</v>
      </c>
      <c r="T44" s="103"/>
      <c r="U44" s="103"/>
      <c r="V44" s="55"/>
      <c r="W44" s="55"/>
      <c r="X44" s="55"/>
      <c r="Y44" s="55"/>
      <c r="Z44" s="76"/>
    </row>
    <row r="45" spans="1:26" ht="12.75">
      <c r="A45">
        <v>23</v>
      </c>
      <c r="B45">
        <v>0</v>
      </c>
      <c r="C45"/>
      <c r="D45">
        <v>13</v>
      </c>
      <c r="E45">
        <v>900</v>
      </c>
      <c r="F45">
        <v>900</v>
      </c>
      <c r="G45">
        <v>864000</v>
      </c>
      <c r="H45">
        <v>0.033534</v>
      </c>
      <c r="I45">
        <v>23</v>
      </c>
      <c r="J45">
        <v>22080</v>
      </c>
      <c r="K45">
        <v>0</v>
      </c>
      <c r="L45">
        <v>0</v>
      </c>
      <c r="M45">
        <v>130.000001</v>
      </c>
      <c r="N45">
        <v>0.096</v>
      </c>
      <c r="O45">
        <v>0.096</v>
      </c>
      <c r="P45" s="75"/>
      <c r="Q45" s="55"/>
      <c r="R45" s="116">
        <f t="shared" si="2"/>
        <v>2.5555555555555554</v>
      </c>
      <c r="S45" s="103">
        <v>0.05</v>
      </c>
      <c r="T45" s="103"/>
      <c r="U45" s="103"/>
      <c r="V45" s="55"/>
      <c r="W45" s="55"/>
      <c r="X45" s="55"/>
      <c r="Y45" s="55"/>
      <c r="Z45" s="76"/>
    </row>
    <row r="46" spans="1:26" ht="12.75">
      <c r="A46">
        <v>24</v>
      </c>
      <c r="B46">
        <v>0</v>
      </c>
      <c r="C46"/>
      <c r="D46">
        <v>13</v>
      </c>
      <c r="E46">
        <v>900</v>
      </c>
      <c r="F46">
        <v>900</v>
      </c>
      <c r="G46">
        <v>864000</v>
      </c>
      <c r="H46">
        <v>0.033815</v>
      </c>
      <c r="I46">
        <v>22</v>
      </c>
      <c r="J46">
        <v>21120</v>
      </c>
      <c r="K46">
        <v>0</v>
      </c>
      <c r="L46">
        <v>0</v>
      </c>
      <c r="M46">
        <v>130.000006</v>
      </c>
      <c r="N46">
        <v>0.096</v>
      </c>
      <c r="O46">
        <v>0.096</v>
      </c>
      <c r="P46" s="75"/>
      <c r="Q46" s="55"/>
      <c r="R46" s="116">
        <f t="shared" si="2"/>
        <v>2.4444444444444446</v>
      </c>
      <c r="S46" s="103">
        <v>0.05</v>
      </c>
      <c r="T46" s="103"/>
      <c r="U46" s="103"/>
      <c r="V46" s="55"/>
      <c r="W46" s="55"/>
      <c r="X46" s="55"/>
      <c r="Y46" s="55"/>
      <c r="Z46" s="76"/>
    </row>
    <row r="47" spans="1:26" ht="12.75">
      <c r="A47">
        <v>25</v>
      </c>
      <c r="B47">
        <v>0</v>
      </c>
      <c r="C47"/>
      <c r="D47">
        <v>13</v>
      </c>
      <c r="E47">
        <v>900</v>
      </c>
      <c r="F47">
        <v>900</v>
      </c>
      <c r="G47">
        <v>864000</v>
      </c>
      <c r="H47">
        <v>0.032126</v>
      </c>
      <c r="I47">
        <v>17</v>
      </c>
      <c r="J47">
        <v>16320</v>
      </c>
      <c r="K47">
        <v>0</v>
      </c>
      <c r="L47">
        <v>0</v>
      </c>
      <c r="M47">
        <v>129.999999</v>
      </c>
      <c r="N47">
        <v>0.096</v>
      </c>
      <c r="O47">
        <v>0.096</v>
      </c>
      <c r="P47" s="75"/>
      <c r="Q47" s="55"/>
      <c r="R47" s="116">
        <f t="shared" si="2"/>
        <v>1.8888888888888888</v>
      </c>
      <c r="S47" s="103">
        <v>0.05</v>
      </c>
      <c r="T47" s="103"/>
      <c r="U47" s="103"/>
      <c r="V47" s="55"/>
      <c r="W47" s="55"/>
      <c r="X47" s="55"/>
      <c r="Y47" s="55"/>
      <c r="Z47" s="76"/>
    </row>
    <row r="48" spans="1:26" ht="12.75">
      <c r="A48">
        <v>26</v>
      </c>
      <c r="B48">
        <v>0</v>
      </c>
      <c r="C48"/>
      <c r="D48">
        <v>13</v>
      </c>
      <c r="E48">
        <v>897</v>
      </c>
      <c r="F48">
        <v>897</v>
      </c>
      <c r="G48">
        <v>861120</v>
      </c>
      <c r="H48">
        <v>0.032257</v>
      </c>
      <c r="I48">
        <v>18</v>
      </c>
      <c r="J48">
        <v>17280</v>
      </c>
      <c r="K48">
        <v>0</v>
      </c>
      <c r="L48">
        <v>0</v>
      </c>
      <c r="M48">
        <v>130.000001</v>
      </c>
      <c r="N48">
        <v>0.096</v>
      </c>
      <c r="O48">
        <v>0.09568</v>
      </c>
      <c r="P48" s="75"/>
      <c r="Q48" s="55"/>
      <c r="R48" s="116">
        <f t="shared" si="2"/>
        <v>2.0066889632107023</v>
      </c>
      <c r="S48" s="103">
        <v>0.05</v>
      </c>
      <c r="T48" s="103"/>
      <c r="U48" s="103"/>
      <c r="V48" s="55"/>
      <c r="W48" s="55"/>
      <c r="X48" s="55"/>
      <c r="Y48" s="55"/>
      <c r="Z48" s="76"/>
    </row>
    <row r="49" spans="1:26" ht="12.75">
      <c r="A49">
        <v>27</v>
      </c>
      <c r="B49">
        <v>0</v>
      </c>
      <c r="C49"/>
      <c r="D49">
        <v>13</v>
      </c>
      <c r="E49">
        <v>897</v>
      </c>
      <c r="F49">
        <v>897</v>
      </c>
      <c r="G49">
        <v>861120</v>
      </c>
      <c r="H49">
        <v>0.03259</v>
      </c>
      <c r="I49">
        <v>15</v>
      </c>
      <c r="J49">
        <v>14400</v>
      </c>
      <c r="K49">
        <v>0</v>
      </c>
      <c r="L49">
        <v>0</v>
      </c>
      <c r="M49">
        <v>130.000004</v>
      </c>
      <c r="N49">
        <v>0.096</v>
      </c>
      <c r="O49">
        <v>0.09568</v>
      </c>
      <c r="P49" s="75"/>
      <c r="Q49" s="55"/>
      <c r="R49" s="116">
        <f t="shared" si="2"/>
        <v>1.6722408026755853</v>
      </c>
      <c r="S49" s="103">
        <v>0.05</v>
      </c>
      <c r="T49" s="103"/>
      <c r="U49" s="103"/>
      <c r="V49" s="55"/>
      <c r="W49" s="55"/>
      <c r="X49" s="55"/>
      <c r="Y49" s="55"/>
      <c r="Z49" s="76"/>
    </row>
    <row r="50" spans="1:26" ht="12.75">
      <c r="A50">
        <v>28</v>
      </c>
      <c r="B50">
        <v>0</v>
      </c>
      <c r="C50"/>
      <c r="D50">
        <v>13</v>
      </c>
      <c r="E50">
        <v>897</v>
      </c>
      <c r="F50">
        <v>897</v>
      </c>
      <c r="G50">
        <v>861120</v>
      </c>
      <c r="H50">
        <v>0.032977</v>
      </c>
      <c r="I50">
        <v>16</v>
      </c>
      <c r="J50">
        <v>15360</v>
      </c>
      <c r="K50">
        <v>0</v>
      </c>
      <c r="L50">
        <v>0</v>
      </c>
      <c r="M50">
        <v>130.000003</v>
      </c>
      <c r="N50">
        <v>0.096</v>
      </c>
      <c r="O50">
        <v>0.09568</v>
      </c>
      <c r="P50" s="75"/>
      <c r="Q50" s="55"/>
      <c r="R50" s="116">
        <f t="shared" si="2"/>
        <v>1.7837235228539576</v>
      </c>
      <c r="S50" s="103">
        <v>0.05</v>
      </c>
      <c r="T50" s="103"/>
      <c r="U50" s="103"/>
      <c r="V50" s="55"/>
      <c r="W50" s="55"/>
      <c r="X50" s="55"/>
      <c r="Y50" s="55"/>
      <c r="Z50" s="76"/>
    </row>
    <row r="51" spans="1:26" ht="12.75">
      <c r="A51">
        <v>29</v>
      </c>
      <c r="B51">
        <v>0</v>
      </c>
      <c r="C51"/>
      <c r="D51">
        <v>13</v>
      </c>
      <c r="E51">
        <v>897</v>
      </c>
      <c r="F51">
        <v>897</v>
      </c>
      <c r="G51">
        <v>861120</v>
      </c>
      <c r="H51">
        <v>0.033364</v>
      </c>
      <c r="I51">
        <v>21</v>
      </c>
      <c r="J51">
        <v>20160</v>
      </c>
      <c r="K51">
        <v>0</v>
      </c>
      <c r="L51">
        <v>0</v>
      </c>
      <c r="M51">
        <v>129.245537</v>
      </c>
      <c r="N51">
        <v>0.096</v>
      </c>
      <c r="O51">
        <v>0.09568</v>
      </c>
      <c r="P51" s="75"/>
      <c r="Q51" s="55"/>
      <c r="R51" s="116">
        <f t="shared" si="2"/>
        <v>2.3411371237458196</v>
      </c>
      <c r="S51" s="103">
        <v>0.05</v>
      </c>
      <c r="T51" s="103"/>
      <c r="U51" s="103"/>
      <c r="V51" s="55"/>
      <c r="W51" s="55"/>
      <c r="X51" s="55"/>
      <c r="Y51" s="55"/>
      <c r="Z51" s="76"/>
    </row>
    <row r="52" spans="1:26" ht="12.75">
      <c r="A52">
        <v>30</v>
      </c>
      <c r="B52">
        <v>0</v>
      </c>
      <c r="C52"/>
      <c r="D52">
        <v>13</v>
      </c>
      <c r="E52">
        <v>898</v>
      </c>
      <c r="F52">
        <v>898</v>
      </c>
      <c r="G52">
        <v>862080</v>
      </c>
      <c r="H52">
        <v>0.033752</v>
      </c>
      <c r="I52">
        <v>17</v>
      </c>
      <c r="J52">
        <v>16320</v>
      </c>
      <c r="K52">
        <v>0</v>
      </c>
      <c r="L52">
        <v>0</v>
      </c>
      <c r="M52">
        <v>129.999999</v>
      </c>
      <c r="N52">
        <v>0.096</v>
      </c>
      <c r="O52">
        <v>0.095787</v>
      </c>
      <c r="P52" s="75"/>
      <c r="Q52" s="55"/>
      <c r="R52" s="116">
        <f t="shared" si="2"/>
        <v>1.8930957683741647</v>
      </c>
      <c r="S52" s="103">
        <v>0.05</v>
      </c>
      <c r="T52" s="103"/>
      <c r="U52" s="103"/>
      <c r="V52" s="55"/>
      <c r="W52" s="55"/>
      <c r="X52" s="55"/>
      <c r="Y52" s="55"/>
      <c r="Z52" s="76"/>
    </row>
    <row r="53" spans="1:26" ht="12.75">
      <c r="A53">
        <v>31</v>
      </c>
      <c r="B53">
        <v>0</v>
      </c>
      <c r="C53"/>
      <c r="D53">
        <v>13</v>
      </c>
      <c r="E53">
        <v>898</v>
      </c>
      <c r="F53">
        <v>898</v>
      </c>
      <c r="G53">
        <v>862080</v>
      </c>
      <c r="H53">
        <v>0.04613</v>
      </c>
      <c r="I53">
        <v>20</v>
      </c>
      <c r="J53">
        <v>19200</v>
      </c>
      <c r="K53">
        <v>0</v>
      </c>
      <c r="L53">
        <v>0</v>
      </c>
      <c r="M53">
        <v>126.957718</v>
      </c>
      <c r="N53">
        <v>0.096</v>
      </c>
      <c r="O53">
        <v>0.095787</v>
      </c>
      <c r="P53" s="75"/>
      <c r="Q53" s="55"/>
      <c r="R53" s="116">
        <f t="shared" si="2"/>
        <v>2.2271714922048997</v>
      </c>
      <c r="S53" s="103">
        <v>0.05</v>
      </c>
      <c r="T53" s="103"/>
      <c r="U53" s="103"/>
      <c r="V53" s="55"/>
      <c r="W53" s="55"/>
      <c r="X53" s="55"/>
      <c r="Y53" s="55"/>
      <c r="Z53" s="76"/>
    </row>
    <row r="54" spans="1:26" ht="12.75">
      <c r="A54">
        <v>32</v>
      </c>
      <c r="B54">
        <v>0</v>
      </c>
      <c r="C54"/>
      <c r="D54">
        <v>13</v>
      </c>
      <c r="E54">
        <v>898</v>
      </c>
      <c r="F54">
        <v>898</v>
      </c>
      <c r="G54">
        <v>862080</v>
      </c>
      <c r="H54">
        <v>0.031689</v>
      </c>
      <c r="I54">
        <v>17</v>
      </c>
      <c r="J54">
        <v>16320</v>
      </c>
      <c r="K54">
        <v>0</v>
      </c>
      <c r="L54">
        <v>0</v>
      </c>
      <c r="M54">
        <v>129.910549</v>
      </c>
      <c r="N54">
        <v>0.096</v>
      </c>
      <c r="O54">
        <v>0.095787</v>
      </c>
      <c r="P54" s="75"/>
      <c r="Q54" s="55"/>
      <c r="R54" s="116">
        <f t="shared" si="2"/>
        <v>1.8930957683741647</v>
      </c>
      <c r="S54" s="103">
        <v>0.05</v>
      </c>
      <c r="T54" s="103"/>
      <c r="U54" s="103"/>
      <c r="V54" s="55"/>
      <c r="W54" s="55"/>
      <c r="X54" s="55"/>
      <c r="Y54" s="55"/>
      <c r="Z54" s="76"/>
    </row>
    <row r="55" spans="1:26" ht="12.75">
      <c r="A55">
        <v>33</v>
      </c>
      <c r="B55">
        <v>0</v>
      </c>
      <c r="C55"/>
      <c r="D55">
        <v>13</v>
      </c>
      <c r="E55">
        <v>898</v>
      </c>
      <c r="F55">
        <v>898</v>
      </c>
      <c r="G55">
        <v>862080</v>
      </c>
      <c r="H55">
        <v>0.03197</v>
      </c>
      <c r="I55">
        <v>20</v>
      </c>
      <c r="J55">
        <v>19200</v>
      </c>
      <c r="K55">
        <v>0</v>
      </c>
      <c r="L55">
        <v>0</v>
      </c>
      <c r="M55">
        <v>130.000001</v>
      </c>
      <c r="N55">
        <v>0.096</v>
      </c>
      <c r="O55">
        <v>0.095787</v>
      </c>
      <c r="P55" s="75"/>
      <c r="Q55" s="55"/>
      <c r="R55" s="116">
        <f t="shared" si="2"/>
        <v>2.2271714922048997</v>
      </c>
      <c r="S55" s="103">
        <v>0.05</v>
      </c>
      <c r="T55" s="103"/>
      <c r="U55" s="103"/>
      <c r="V55" s="55"/>
      <c r="W55" s="55"/>
      <c r="X55" s="55"/>
      <c r="Y55" s="55"/>
      <c r="Z55" s="76"/>
    </row>
    <row r="56" spans="1:26" ht="12.75">
      <c r="A56">
        <v>34</v>
      </c>
      <c r="B56">
        <v>0</v>
      </c>
      <c r="C56"/>
      <c r="D56">
        <v>13</v>
      </c>
      <c r="E56">
        <v>898</v>
      </c>
      <c r="F56">
        <v>898</v>
      </c>
      <c r="G56">
        <v>862080</v>
      </c>
      <c r="H56">
        <v>0.031242</v>
      </c>
      <c r="I56">
        <v>21</v>
      </c>
      <c r="J56">
        <v>20160</v>
      </c>
      <c r="K56">
        <v>0</v>
      </c>
      <c r="L56">
        <v>0</v>
      </c>
      <c r="M56">
        <v>130.000002</v>
      </c>
      <c r="N56">
        <v>0.096</v>
      </c>
      <c r="O56">
        <v>0.095787</v>
      </c>
      <c r="P56" s="75"/>
      <c r="Q56" s="55"/>
      <c r="R56" s="116">
        <f t="shared" si="2"/>
        <v>2.338530066815145</v>
      </c>
      <c r="S56" s="103">
        <v>0.05</v>
      </c>
      <c r="T56" s="103"/>
      <c r="U56" s="103"/>
      <c r="V56" s="55"/>
      <c r="W56" s="55"/>
      <c r="X56" s="55"/>
      <c r="Y56" s="55"/>
      <c r="Z56" s="76"/>
    </row>
    <row r="57" spans="1:26" ht="12.75">
      <c r="A57">
        <v>0</v>
      </c>
      <c r="B57">
        <v>20</v>
      </c>
      <c r="C57"/>
      <c r="D57">
        <v>13</v>
      </c>
      <c r="E57">
        <v>903</v>
      </c>
      <c r="F57">
        <v>900</v>
      </c>
      <c r="G57">
        <v>864000</v>
      </c>
      <c r="H57">
        <v>0.032409</v>
      </c>
      <c r="I57">
        <v>25</v>
      </c>
      <c r="J57">
        <v>24000</v>
      </c>
      <c r="K57">
        <v>0</v>
      </c>
      <c r="L57">
        <v>0</v>
      </c>
      <c r="M57">
        <v>125.994036</v>
      </c>
      <c r="N57">
        <v>0.096</v>
      </c>
      <c r="O57">
        <v>0.096</v>
      </c>
      <c r="P57" s="75"/>
      <c r="Q57" s="55"/>
      <c r="R57" s="116">
        <f t="shared" si="2"/>
        <v>2.7777777777777777</v>
      </c>
      <c r="S57" s="103">
        <v>0.05</v>
      </c>
      <c r="T57" s="103"/>
      <c r="U57" s="103"/>
      <c r="V57" s="55"/>
      <c r="W57" s="55"/>
      <c r="X57" s="55"/>
      <c r="Y57" s="55"/>
      <c r="Z57" s="76"/>
    </row>
    <row r="58" spans="1:26" ht="12.75">
      <c r="A58">
        <v>0</v>
      </c>
      <c r="B58">
        <v>21</v>
      </c>
      <c r="C58"/>
      <c r="D58">
        <v>13</v>
      </c>
      <c r="E58">
        <v>900</v>
      </c>
      <c r="F58">
        <v>900</v>
      </c>
      <c r="G58">
        <v>864000</v>
      </c>
      <c r="H58">
        <v>0.032705</v>
      </c>
      <c r="I58">
        <v>22</v>
      </c>
      <c r="J58">
        <v>21120</v>
      </c>
      <c r="K58">
        <v>0</v>
      </c>
      <c r="L58">
        <v>0</v>
      </c>
      <c r="M58">
        <v>129.999997</v>
      </c>
      <c r="N58">
        <v>0.096</v>
      </c>
      <c r="O58">
        <v>0.096</v>
      </c>
      <c r="P58" s="75"/>
      <c r="Q58" s="55"/>
      <c r="R58" s="116">
        <f t="shared" si="2"/>
        <v>2.4444444444444446</v>
      </c>
      <c r="S58" s="103">
        <v>0.05</v>
      </c>
      <c r="T58" s="103"/>
      <c r="U58" s="103"/>
      <c r="V58" s="55"/>
      <c r="W58" s="55"/>
      <c r="X58" s="55"/>
      <c r="Y58" s="55"/>
      <c r="Z58" s="76"/>
    </row>
    <row r="59" spans="1:26" ht="12.75">
      <c r="A59">
        <v>0</v>
      </c>
      <c r="B59">
        <v>19</v>
      </c>
      <c r="C59"/>
      <c r="D59">
        <v>15</v>
      </c>
      <c r="E59">
        <v>1874</v>
      </c>
      <c r="F59">
        <v>3748</v>
      </c>
      <c r="G59">
        <v>44976000</v>
      </c>
      <c r="H59">
        <v>0.038704</v>
      </c>
      <c r="I59">
        <v>0</v>
      </c>
      <c r="J59">
        <v>0</v>
      </c>
      <c r="K59">
        <v>0</v>
      </c>
      <c r="L59">
        <v>0</v>
      </c>
      <c r="M59">
        <v>130</v>
      </c>
      <c r="N59">
        <v>5</v>
      </c>
      <c r="O59">
        <v>4.997333</v>
      </c>
      <c r="P59" s="75"/>
      <c r="Q59" s="55"/>
      <c r="R59" s="116">
        <f t="shared" si="2"/>
        <v>0</v>
      </c>
      <c r="S59" s="93">
        <v>0.0001</v>
      </c>
      <c r="T59" s="93"/>
      <c r="U59" s="93"/>
      <c r="V59" s="55"/>
      <c r="W59" s="55"/>
      <c r="X59" s="55"/>
      <c r="Y59" s="55"/>
      <c r="Z59" s="76"/>
    </row>
    <row r="60" spans="1:26" ht="12.75">
      <c r="A60">
        <v>0</v>
      </c>
      <c r="B60">
        <v>22</v>
      </c>
      <c r="C60"/>
      <c r="D60">
        <v>13</v>
      </c>
      <c r="E60">
        <v>900</v>
      </c>
      <c r="F60">
        <v>900</v>
      </c>
      <c r="G60">
        <v>864000</v>
      </c>
      <c r="H60">
        <v>0.033106</v>
      </c>
      <c r="I60">
        <v>21</v>
      </c>
      <c r="J60">
        <v>20160</v>
      </c>
      <c r="K60">
        <v>0</v>
      </c>
      <c r="L60">
        <v>0</v>
      </c>
      <c r="M60">
        <v>129.999994</v>
      </c>
      <c r="N60">
        <v>0.096</v>
      </c>
      <c r="O60">
        <v>0.096</v>
      </c>
      <c r="P60" s="75"/>
      <c r="Q60" s="55"/>
      <c r="R60" s="116">
        <f t="shared" si="2"/>
        <v>2.3333333333333335</v>
      </c>
      <c r="S60" s="103">
        <v>0.05</v>
      </c>
      <c r="T60" s="103"/>
      <c r="U60" s="103"/>
      <c r="V60" s="55"/>
      <c r="W60" s="55"/>
      <c r="X60" s="55"/>
      <c r="Y60" s="55"/>
      <c r="Z60" s="76"/>
    </row>
    <row r="61" spans="1:26" ht="13.5" thickBot="1">
      <c r="A61">
        <v>0</v>
      </c>
      <c r="B61">
        <v>23</v>
      </c>
      <c r="C61"/>
      <c r="D61">
        <v>13</v>
      </c>
      <c r="E61">
        <v>900</v>
      </c>
      <c r="F61">
        <v>900</v>
      </c>
      <c r="G61">
        <v>864000</v>
      </c>
      <c r="H61">
        <v>0.033247</v>
      </c>
      <c r="I61">
        <v>20</v>
      </c>
      <c r="J61">
        <v>19200</v>
      </c>
      <c r="K61">
        <v>0</v>
      </c>
      <c r="L61">
        <v>0</v>
      </c>
      <c r="M61">
        <v>129.999996</v>
      </c>
      <c r="N61">
        <v>0.096</v>
      </c>
      <c r="O61">
        <v>0.096</v>
      </c>
      <c r="P61" s="79"/>
      <c r="Q61" s="59"/>
      <c r="R61" s="116">
        <f t="shared" si="2"/>
        <v>2.2222222222222223</v>
      </c>
      <c r="S61" s="105">
        <v>0.05</v>
      </c>
      <c r="T61" s="105"/>
      <c r="U61" s="105"/>
      <c r="V61" s="59"/>
      <c r="W61" s="59"/>
      <c r="X61" s="59"/>
      <c r="Y61" s="59"/>
      <c r="Z61" s="80"/>
    </row>
    <row r="62" ht="13.5" thickBot="1"/>
    <row r="63" spans="1:19" ht="13.5" thickBot="1">
      <c r="A63" s="493" t="s">
        <v>135</v>
      </c>
      <c r="B63" s="494"/>
      <c r="C63" s="494"/>
      <c r="D63" s="494"/>
      <c r="E63" s="495"/>
      <c r="S63" s="48"/>
    </row>
    <row r="64" spans="1:19" ht="12.75">
      <c r="A64" s="46"/>
      <c r="B64" s="64" t="s">
        <v>136</v>
      </c>
      <c r="C64" s="64" t="s">
        <v>137</v>
      </c>
      <c r="D64" s="64" t="s">
        <v>138</v>
      </c>
      <c r="E64" s="65" t="s">
        <v>139</v>
      </c>
      <c r="S64" s="48"/>
    </row>
    <row r="65" spans="1:5" ht="12.75">
      <c r="A65" s="81" t="s">
        <v>140</v>
      </c>
      <c r="B65" s="55">
        <v>0.007</v>
      </c>
      <c r="C65" s="55">
        <v>0.006</v>
      </c>
      <c r="D65" s="55">
        <v>0.002</v>
      </c>
      <c r="E65" s="76">
        <v>0.0018</v>
      </c>
    </row>
    <row r="66" spans="1:5" ht="12.75">
      <c r="A66" s="81" t="s">
        <v>141</v>
      </c>
      <c r="B66" s="55">
        <v>15</v>
      </c>
      <c r="C66" s="55">
        <v>7</v>
      </c>
      <c r="D66" s="55">
        <v>7</v>
      </c>
      <c r="E66" s="76">
        <v>7</v>
      </c>
    </row>
    <row r="67" spans="1:5" ht="12.75">
      <c r="A67" s="81" t="s">
        <v>142</v>
      </c>
      <c r="B67" s="55">
        <v>31</v>
      </c>
      <c r="C67" s="55">
        <v>15</v>
      </c>
      <c r="D67" s="55">
        <v>7</v>
      </c>
      <c r="E67" s="76">
        <v>7</v>
      </c>
    </row>
    <row r="68" spans="1:5" ht="12.75">
      <c r="A68" s="81" t="s">
        <v>143</v>
      </c>
      <c r="B68" s="55">
        <v>7</v>
      </c>
      <c r="C68" s="55">
        <v>4</v>
      </c>
      <c r="D68" s="55">
        <v>3</v>
      </c>
      <c r="E68" s="76">
        <v>2</v>
      </c>
    </row>
    <row r="69" spans="1:5" ht="13.5" thickBot="1">
      <c r="A69" s="82" t="s">
        <v>144</v>
      </c>
      <c r="B69" s="487" t="s">
        <v>145</v>
      </c>
      <c r="C69" s="487"/>
      <c r="D69" s="487"/>
      <c r="E69" s="488"/>
    </row>
    <row r="70" spans="1:5" ht="13.5" thickBot="1">
      <c r="A70" s="83" t="s">
        <v>146</v>
      </c>
      <c r="B70" s="487" t="s">
        <v>147</v>
      </c>
      <c r="C70" s="487"/>
      <c r="D70" s="487"/>
      <c r="E70" s="488"/>
    </row>
    <row r="71" spans="1:5" ht="13.5" thickBot="1">
      <c r="A71" s="84"/>
      <c r="B71" s="62"/>
      <c r="C71" s="62"/>
      <c r="D71" s="62"/>
      <c r="E71" s="62"/>
    </row>
    <row r="72" spans="1:17" ht="13.5" thickBot="1">
      <c r="A72" s="498" t="s">
        <v>149</v>
      </c>
      <c r="B72" s="499"/>
      <c r="C72" s="499"/>
      <c r="D72" s="499"/>
      <c r="E72" s="499"/>
      <c r="F72" s="499"/>
      <c r="G72" s="500"/>
      <c r="I72" s="481" t="s">
        <v>148</v>
      </c>
      <c r="J72" s="503"/>
      <c r="K72" s="503"/>
      <c r="L72" s="503"/>
      <c r="M72" s="503"/>
      <c r="N72" s="503"/>
      <c r="O72" s="503"/>
      <c r="P72" s="503"/>
      <c r="Q72" s="504"/>
    </row>
    <row r="73" spans="1:17" ht="12.75" customHeight="1">
      <c r="A73" s="435" t="s">
        <v>150</v>
      </c>
      <c r="B73" s="492"/>
      <c r="C73" s="490" t="s">
        <v>151</v>
      </c>
      <c r="D73" s="490"/>
      <c r="E73" s="490"/>
      <c r="F73" s="490"/>
      <c r="G73" s="491"/>
      <c r="I73" s="481" t="s">
        <v>303</v>
      </c>
      <c r="J73" s="482"/>
      <c r="K73" s="315" t="s">
        <v>304</v>
      </c>
      <c r="L73" s="315" t="s">
        <v>305</v>
      </c>
      <c r="M73" s="315" t="s">
        <v>306</v>
      </c>
      <c r="N73" s="315" t="s">
        <v>307</v>
      </c>
      <c r="O73" s="316" t="s">
        <v>309</v>
      </c>
      <c r="P73" s="321" t="s">
        <v>310</v>
      </c>
      <c r="Q73" s="322" t="s">
        <v>311</v>
      </c>
    </row>
    <row r="74" spans="1:17" ht="13.5" thickBot="1">
      <c r="A74" s="437" t="s">
        <v>155</v>
      </c>
      <c r="B74" s="489"/>
      <c r="C74" s="404" t="s">
        <v>156</v>
      </c>
      <c r="D74" s="404"/>
      <c r="E74" s="404"/>
      <c r="F74" s="404"/>
      <c r="G74" s="405"/>
      <c r="I74" s="483"/>
      <c r="J74" s="484"/>
      <c r="K74" s="313" t="s">
        <v>293</v>
      </c>
      <c r="L74" s="314">
        <v>0.15</v>
      </c>
      <c r="M74" s="314">
        <v>0.15</v>
      </c>
      <c r="N74" s="314">
        <v>0.05</v>
      </c>
      <c r="O74" s="134">
        <v>0.015</v>
      </c>
      <c r="P74" s="319">
        <v>32</v>
      </c>
      <c r="Q74" s="320">
        <v>5</v>
      </c>
    </row>
    <row r="75" spans="1:17" ht="12.75">
      <c r="A75" s="437" t="s">
        <v>158</v>
      </c>
      <c r="B75" s="489"/>
      <c r="C75" s="404" t="s">
        <v>159</v>
      </c>
      <c r="D75" s="404"/>
      <c r="E75" s="404"/>
      <c r="F75" s="404"/>
      <c r="G75" s="405"/>
      <c r="I75" s="481" t="s">
        <v>178</v>
      </c>
      <c r="J75" s="482"/>
      <c r="K75" s="315" t="s">
        <v>304</v>
      </c>
      <c r="L75" s="315" t="s">
        <v>305</v>
      </c>
      <c r="M75" s="315" t="s">
        <v>306</v>
      </c>
      <c r="N75" s="315" t="s">
        <v>307</v>
      </c>
      <c r="O75" s="316" t="s">
        <v>308</v>
      </c>
      <c r="P75" s="88"/>
      <c r="Q75" s="136"/>
    </row>
    <row r="76" spans="1:17" ht="13.5" thickBot="1">
      <c r="A76" s="437" t="s">
        <v>162</v>
      </c>
      <c r="B76" s="489"/>
      <c r="C76" s="404">
        <v>20</v>
      </c>
      <c r="D76" s="404"/>
      <c r="E76" s="404"/>
      <c r="F76" s="404"/>
      <c r="G76" s="405"/>
      <c r="I76" s="483"/>
      <c r="J76" s="484"/>
      <c r="K76" s="313" t="s">
        <v>293</v>
      </c>
      <c r="L76" s="314">
        <v>0.05</v>
      </c>
      <c r="M76" s="314">
        <v>0.05</v>
      </c>
      <c r="N76" s="314">
        <v>0.01</v>
      </c>
      <c r="O76" s="134">
        <v>0</v>
      </c>
      <c r="P76" s="317"/>
      <c r="Q76" s="318"/>
    </row>
    <row r="77" spans="1:7" ht="12.75">
      <c r="A77" s="428" t="s">
        <v>164</v>
      </c>
      <c r="B77" s="404"/>
      <c r="C77" s="404" t="s">
        <v>165</v>
      </c>
      <c r="D77" s="404"/>
      <c r="E77" s="404"/>
      <c r="F77" s="404"/>
      <c r="G77" s="405"/>
    </row>
    <row r="78" spans="1:7" ht="12.75">
      <c r="A78" s="428" t="s">
        <v>167</v>
      </c>
      <c r="B78" s="404"/>
      <c r="C78" s="404" t="s">
        <v>168</v>
      </c>
      <c r="D78" s="404"/>
      <c r="E78" s="404"/>
      <c r="F78" s="404"/>
      <c r="G78" s="405"/>
    </row>
    <row r="79" spans="1:7" ht="12.75">
      <c r="A79" s="428" t="s">
        <v>170</v>
      </c>
      <c r="B79" s="404"/>
      <c r="C79" s="404" t="s">
        <v>188</v>
      </c>
      <c r="D79" s="404"/>
      <c r="E79" s="404"/>
      <c r="F79" s="404"/>
      <c r="G79" s="405"/>
    </row>
    <row r="80" spans="1:7" ht="12.75">
      <c r="A80" s="437" t="s">
        <v>173</v>
      </c>
      <c r="B80" s="489"/>
      <c r="C80" s="404">
        <v>52</v>
      </c>
      <c r="D80" s="404"/>
      <c r="E80" s="404"/>
      <c r="F80" s="404"/>
      <c r="G80" s="405"/>
    </row>
    <row r="81" spans="1:7" ht="13.5" thickBot="1">
      <c r="A81" s="485" t="s">
        <v>176</v>
      </c>
      <c r="B81" s="486"/>
      <c r="C81" s="487" t="s">
        <v>189</v>
      </c>
      <c r="D81" s="487"/>
      <c r="E81" s="487"/>
      <c r="F81" s="487"/>
      <c r="G81" s="488"/>
    </row>
    <row r="82" ht="13.5" thickBot="1"/>
    <row r="83" spans="1:25" ht="13.5" thickBot="1">
      <c r="A83" s="493" t="s">
        <v>179</v>
      </c>
      <c r="B83" s="494"/>
      <c r="C83" s="494"/>
      <c r="D83" s="494"/>
      <c r="E83" s="494"/>
      <c r="F83" s="494"/>
      <c r="G83" s="494"/>
      <c r="H83" s="494"/>
      <c r="I83" s="494"/>
      <c r="J83" s="494"/>
      <c r="K83" s="494"/>
      <c r="L83" s="494"/>
      <c r="M83" s="494"/>
      <c r="N83" s="494"/>
      <c r="O83" s="494"/>
      <c r="P83" s="494"/>
      <c r="Q83" s="494"/>
      <c r="R83" s="494"/>
      <c r="S83" s="494"/>
      <c r="T83" s="494"/>
      <c r="U83" s="494"/>
      <c r="V83" s="494"/>
      <c r="W83" s="494"/>
      <c r="X83" s="494"/>
      <c r="Y83" s="495"/>
    </row>
    <row r="84" spans="1:25" ht="12.75">
      <c r="A84" s="107" t="s">
        <v>112</v>
      </c>
      <c r="B84" s="85">
        <v>11</v>
      </c>
      <c r="C84" s="86">
        <v>12</v>
      </c>
      <c r="D84" s="86">
        <v>13</v>
      </c>
      <c r="E84" s="86">
        <v>14</v>
      </c>
      <c r="F84" s="86">
        <v>15</v>
      </c>
      <c r="G84" s="86">
        <v>16</v>
      </c>
      <c r="H84" s="86">
        <v>17</v>
      </c>
      <c r="I84" s="86">
        <v>18</v>
      </c>
      <c r="J84" s="86">
        <v>19</v>
      </c>
      <c r="K84" s="86">
        <v>20</v>
      </c>
      <c r="L84" s="86">
        <v>21</v>
      </c>
      <c r="M84" s="108">
        <v>22</v>
      </c>
      <c r="N84" s="109">
        <v>23</v>
      </c>
      <c r="O84" s="109">
        <v>24</v>
      </c>
      <c r="P84" s="109">
        <v>25</v>
      </c>
      <c r="Q84" s="110">
        <v>26</v>
      </c>
      <c r="R84" s="117">
        <v>27</v>
      </c>
      <c r="S84" s="84">
        <v>28</v>
      </c>
      <c r="T84" s="84">
        <v>29</v>
      </c>
      <c r="U84" s="84">
        <v>30</v>
      </c>
      <c r="V84" s="84">
        <v>31</v>
      </c>
      <c r="W84" s="84">
        <v>32</v>
      </c>
      <c r="X84" s="84">
        <v>33</v>
      </c>
      <c r="Y84" s="118">
        <v>34</v>
      </c>
    </row>
    <row r="85" spans="1:25" ht="12.75">
      <c r="A85" s="99" t="s">
        <v>180</v>
      </c>
      <c r="B85" s="75">
        <v>0.002</v>
      </c>
      <c r="C85" s="75">
        <v>0.002</v>
      </c>
      <c r="D85" s="75">
        <v>0.002</v>
      </c>
      <c r="E85" s="75">
        <v>0.002</v>
      </c>
      <c r="F85" s="75">
        <v>0.003</v>
      </c>
      <c r="G85" s="75">
        <v>0.003</v>
      </c>
      <c r="H85" s="75">
        <v>0.003</v>
      </c>
      <c r="I85" s="75">
        <v>0.003</v>
      </c>
      <c r="J85" s="75">
        <v>0.003</v>
      </c>
      <c r="K85" s="55">
        <v>0.0015</v>
      </c>
      <c r="L85" s="55">
        <v>0.0015</v>
      </c>
      <c r="M85" s="55">
        <v>0.0015</v>
      </c>
      <c r="N85" s="55">
        <v>0.0015</v>
      </c>
      <c r="O85" s="55">
        <v>0.0015</v>
      </c>
      <c r="P85" s="55">
        <v>0.0015</v>
      </c>
      <c r="Q85" s="55">
        <v>0.0015</v>
      </c>
      <c r="R85" s="55">
        <v>0.0015</v>
      </c>
      <c r="S85" s="55">
        <v>0.0015</v>
      </c>
      <c r="T85" s="55">
        <v>0.0015</v>
      </c>
      <c r="U85" s="55">
        <v>0.0015</v>
      </c>
      <c r="V85" s="55">
        <v>0.0015</v>
      </c>
      <c r="W85" s="55">
        <v>0.0015</v>
      </c>
      <c r="X85" s="55">
        <v>0.0015</v>
      </c>
      <c r="Y85" s="76">
        <v>0.0015</v>
      </c>
    </row>
    <row r="86" spans="1:25" ht="12.75">
      <c r="A86" s="99" t="s">
        <v>181</v>
      </c>
      <c r="B86" s="75" t="s">
        <v>183</v>
      </c>
      <c r="C86" s="75" t="s">
        <v>183</v>
      </c>
      <c r="D86" s="75" t="s">
        <v>183</v>
      </c>
      <c r="E86" s="75" t="s">
        <v>183</v>
      </c>
      <c r="F86" s="75" t="s">
        <v>183</v>
      </c>
      <c r="G86" s="75" t="s">
        <v>183</v>
      </c>
      <c r="H86" s="75" t="s">
        <v>183</v>
      </c>
      <c r="I86" s="75" t="s">
        <v>183</v>
      </c>
      <c r="J86" s="75" t="s">
        <v>183</v>
      </c>
      <c r="K86" s="75" t="s">
        <v>183</v>
      </c>
      <c r="L86" s="75" t="s">
        <v>183</v>
      </c>
      <c r="M86" s="112" t="s">
        <v>183</v>
      </c>
      <c r="N86" s="55" t="s">
        <v>183</v>
      </c>
      <c r="O86" s="55" t="s">
        <v>183</v>
      </c>
      <c r="P86" s="55" t="s">
        <v>183</v>
      </c>
      <c r="Q86" s="76" t="s">
        <v>183</v>
      </c>
      <c r="R86" s="55" t="s">
        <v>183</v>
      </c>
      <c r="S86" s="76" t="s">
        <v>183</v>
      </c>
      <c r="T86" s="55" t="s">
        <v>183</v>
      </c>
      <c r="U86" s="76" t="s">
        <v>183</v>
      </c>
      <c r="V86" s="55" t="s">
        <v>183</v>
      </c>
      <c r="W86" s="76" t="s">
        <v>183</v>
      </c>
      <c r="X86" s="55" t="s">
        <v>183</v>
      </c>
      <c r="Y86" s="76" t="s">
        <v>183</v>
      </c>
    </row>
    <row r="87" spans="1:25" ht="13.5" thickBot="1">
      <c r="A87" s="100" t="s">
        <v>182</v>
      </c>
      <c r="B87" s="79">
        <v>0.0001</v>
      </c>
      <c r="C87" s="59">
        <v>0.0001</v>
      </c>
      <c r="D87" s="59">
        <v>0.0001</v>
      </c>
      <c r="E87" s="59">
        <v>0.0001</v>
      </c>
      <c r="F87" s="59">
        <v>0.0001</v>
      </c>
      <c r="G87" s="59">
        <v>0.021</v>
      </c>
      <c r="H87" s="59">
        <v>0.0001</v>
      </c>
      <c r="I87" s="59">
        <v>0.0001</v>
      </c>
      <c r="J87" s="59">
        <v>0.0001</v>
      </c>
      <c r="K87" s="59">
        <v>0.0001</v>
      </c>
      <c r="L87" s="59">
        <v>0.005</v>
      </c>
      <c r="M87" s="113">
        <v>0.0001</v>
      </c>
      <c r="N87" s="59">
        <v>0.0001</v>
      </c>
      <c r="O87" s="59">
        <v>0.0001</v>
      </c>
      <c r="P87" s="59">
        <v>0.0001</v>
      </c>
      <c r="Q87" s="59">
        <v>0.0001</v>
      </c>
      <c r="R87" s="59">
        <v>0.0001</v>
      </c>
      <c r="S87" s="59">
        <v>0.0001</v>
      </c>
      <c r="T87" s="59">
        <v>0.0001</v>
      </c>
      <c r="U87" s="59">
        <v>0.0001</v>
      </c>
      <c r="V87" s="59">
        <v>0.0001</v>
      </c>
      <c r="W87" s="59">
        <v>0.0001</v>
      </c>
      <c r="X87" s="59">
        <v>0.0001</v>
      </c>
      <c r="Y87" s="119">
        <v>0.008</v>
      </c>
    </row>
  </sheetData>
  <mergeCells count="44">
    <mergeCell ref="A81:B81"/>
    <mergeCell ref="C81:G81"/>
    <mergeCell ref="A83:Y83"/>
    <mergeCell ref="A79:B79"/>
    <mergeCell ref="C79:G79"/>
    <mergeCell ref="A80:B80"/>
    <mergeCell ref="C80:G80"/>
    <mergeCell ref="A77:B77"/>
    <mergeCell ref="C77:G77"/>
    <mergeCell ref="A78:B78"/>
    <mergeCell ref="C78:G78"/>
    <mergeCell ref="A75:B75"/>
    <mergeCell ref="C75:G75"/>
    <mergeCell ref="A76:B76"/>
    <mergeCell ref="C76:G76"/>
    <mergeCell ref="A72:G72"/>
    <mergeCell ref="A73:B73"/>
    <mergeCell ref="C73:G73"/>
    <mergeCell ref="A74:B74"/>
    <mergeCell ref="C74:G74"/>
    <mergeCell ref="B70:E70"/>
    <mergeCell ref="B69:E69"/>
    <mergeCell ref="R1:S1"/>
    <mergeCell ref="V1:X1"/>
    <mergeCell ref="A63:E63"/>
    <mergeCell ref="M1:M2"/>
    <mergeCell ref="N1:N2"/>
    <mergeCell ref="O1:O2"/>
    <mergeCell ref="P1:Q1"/>
    <mergeCell ref="I1:I2"/>
    <mergeCell ref="E1:E2"/>
    <mergeCell ref="F1:F2"/>
    <mergeCell ref="G1:G2"/>
    <mergeCell ref="H1:H2"/>
    <mergeCell ref="I72:Q72"/>
    <mergeCell ref="I73:J74"/>
    <mergeCell ref="I75:J76"/>
    <mergeCell ref="A1:A2"/>
    <mergeCell ref="B1:B2"/>
    <mergeCell ref="C1:C2"/>
    <mergeCell ref="D1:D2"/>
    <mergeCell ref="J1:J2"/>
    <mergeCell ref="K1:K2"/>
    <mergeCell ref="L1:L2"/>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40">
    <tabColor indexed="55"/>
  </sheetPr>
  <dimension ref="A1:Z57"/>
  <sheetViews>
    <sheetView workbookViewId="0" topLeftCell="G1">
      <selection activeCell="G1" sqref="A1:IV16384"/>
    </sheetView>
  </sheetViews>
  <sheetFormatPr defaultColWidth="9.140625" defaultRowHeight="12.75"/>
  <cols>
    <col min="1" max="1" width="10.140625" style="61" bestFit="1" customWidth="1"/>
    <col min="2" max="2" width="7.140625" style="61" bestFit="1" customWidth="1"/>
    <col min="3" max="3" width="9.00390625" style="61" customWidth="1"/>
    <col min="4" max="4" width="7.00390625" style="61" customWidth="1"/>
    <col min="5" max="7" width="9.140625" style="61" customWidth="1"/>
    <col min="8" max="8" width="14.140625" style="61" bestFit="1" customWidth="1"/>
    <col min="9" max="9" width="7.00390625" style="61" customWidth="1"/>
    <col min="10" max="10" width="8.00390625" style="61" customWidth="1"/>
    <col min="11" max="17" width="9.140625" style="61" customWidth="1"/>
    <col min="18" max="18" width="13.00390625" style="61" customWidth="1"/>
    <col min="19" max="16384" width="9.140625" style="61" customWidth="1"/>
  </cols>
  <sheetData>
    <row r="1" spans="1:26" ht="12.75" customHeight="1">
      <c r="A1" s="501" t="s">
        <v>111</v>
      </c>
      <c r="B1" s="496" t="s">
        <v>112</v>
      </c>
      <c r="C1" s="496" t="s">
        <v>113</v>
      </c>
      <c r="D1" s="496" t="s">
        <v>114</v>
      </c>
      <c r="E1" s="496" t="s">
        <v>115</v>
      </c>
      <c r="F1" s="496" t="s">
        <v>116</v>
      </c>
      <c r="G1" s="496" t="s">
        <v>117</v>
      </c>
      <c r="H1" s="496" t="s">
        <v>118</v>
      </c>
      <c r="I1" s="496" t="s">
        <v>119</v>
      </c>
      <c r="J1" s="496" t="s">
        <v>120</v>
      </c>
      <c r="K1" s="496" t="s">
        <v>121</v>
      </c>
      <c r="L1" s="496" t="s">
        <v>122</v>
      </c>
      <c r="M1" s="496" t="s">
        <v>109</v>
      </c>
      <c r="N1" s="496" t="s">
        <v>123</v>
      </c>
      <c r="O1" s="506" t="s">
        <v>124</v>
      </c>
      <c r="P1" s="457" t="s">
        <v>98</v>
      </c>
      <c r="Q1" s="411"/>
      <c r="R1" s="505" t="s">
        <v>99</v>
      </c>
      <c r="S1" s="505"/>
      <c r="T1" s="505"/>
      <c r="U1" s="505"/>
      <c r="V1" s="413" t="s">
        <v>100</v>
      </c>
      <c r="W1" s="459"/>
      <c r="X1" s="459"/>
      <c r="Y1" s="64" t="s">
        <v>101</v>
      </c>
      <c r="Z1" s="65"/>
    </row>
    <row r="2" spans="1:26" ht="39" thickBot="1">
      <c r="A2" s="502"/>
      <c r="B2" s="497"/>
      <c r="C2" s="497"/>
      <c r="D2" s="497"/>
      <c r="E2" s="497"/>
      <c r="F2" s="497"/>
      <c r="G2" s="497"/>
      <c r="H2" s="497"/>
      <c r="I2" s="497"/>
      <c r="J2" s="497"/>
      <c r="K2" s="497"/>
      <c r="L2" s="497"/>
      <c r="M2" s="497"/>
      <c r="N2" s="497"/>
      <c r="O2" s="507"/>
      <c r="P2" s="66" t="s">
        <v>125</v>
      </c>
      <c r="Q2" s="67" t="s">
        <v>103</v>
      </c>
      <c r="R2" s="68" t="s">
        <v>126</v>
      </c>
      <c r="S2" s="68" t="s">
        <v>127</v>
      </c>
      <c r="T2" s="69" t="s">
        <v>128</v>
      </c>
      <c r="U2" s="69" t="s">
        <v>129</v>
      </c>
      <c r="V2" s="67" t="s">
        <v>130</v>
      </c>
      <c r="W2" s="67" t="s">
        <v>131</v>
      </c>
      <c r="X2" s="67" t="s">
        <v>132</v>
      </c>
      <c r="Y2" s="70" t="s">
        <v>109</v>
      </c>
      <c r="Z2" s="71" t="s">
        <v>133</v>
      </c>
    </row>
    <row r="3" spans="1:26" ht="13.5" thickBot="1">
      <c r="A3">
        <v>4</v>
      </c>
      <c r="B3">
        <v>0</v>
      </c>
      <c r="C3">
        <v>0</v>
      </c>
      <c r="D3"/>
      <c r="E3">
        <v>408</v>
      </c>
      <c r="F3">
        <v>28795</v>
      </c>
      <c r="G3">
        <v>9214400</v>
      </c>
      <c r="H3">
        <v>0.094863</v>
      </c>
      <c r="I3">
        <v>0</v>
      </c>
      <c r="J3">
        <v>0</v>
      </c>
      <c r="K3">
        <v>0</v>
      </c>
      <c r="L3">
        <v>0</v>
      </c>
      <c r="M3">
        <v>289.970317</v>
      </c>
      <c r="N3">
        <v>0</v>
      </c>
      <c r="O3">
        <v>1.023822</v>
      </c>
      <c r="P3" s="72">
        <f>SUM(O3:O6)</f>
        <v>116.87624799999999</v>
      </c>
      <c r="Q3" s="73">
        <f>P3/SUM(N3:N6)</f>
        <v>0.5843812399999999</v>
      </c>
      <c r="R3" s="73"/>
      <c r="S3" s="73"/>
      <c r="T3" s="64" t="s">
        <v>134</v>
      </c>
      <c r="U3" s="64">
        <v>100</v>
      </c>
      <c r="V3" s="73">
        <f>SUM(O3:O23)</f>
        <v>169.25068800000003</v>
      </c>
      <c r="W3" s="73">
        <f>(SUM(G3:G23)-SUM(J3:J23)-SUM(L3:L23))/9000000</f>
        <v>169.250688</v>
      </c>
      <c r="X3" s="73">
        <f>SUM(O3:O23)</f>
        <v>169.25068800000003</v>
      </c>
      <c r="Y3">
        <v>256.23</v>
      </c>
      <c r="Z3" s="74">
        <f>W3/Y3</f>
        <v>0.6605420442571127</v>
      </c>
    </row>
    <row r="4" spans="1:24" ht="12.75">
      <c r="A4">
        <v>0</v>
      </c>
      <c r="B4">
        <v>4</v>
      </c>
      <c r="C4">
        <v>0</v>
      </c>
      <c r="D4"/>
      <c r="E4">
        <v>28735</v>
      </c>
      <c r="F4">
        <v>57469</v>
      </c>
      <c r="G4">
        <v>689628000</v>
      </c>
      <c r="H4">
        <v>0.122976</v>
      </c>
      <c r="I4">
        <v>0</v>
      </c>
      <c r="J4">
        <v>0</v>
      </c>
      <c r="K4">
        <v>0</v>
      </c>
      <c r="L4">
        <v>0</v>
      </c>
      <c r="M4">
        <v>291.531093</v>
      </c>
      <c r="N4">
        <v>100</v>
      </c>
      <c r="O4">
        <v>76.625333</v>
      </c>
      <c r="P4" s="75"/>
      <c r="Q4" s="55"/>
      <c r="T4" s="55"/>
      <c r="U4" s="55"/>
      <c r="V4" s="55"/>
      <c r="W4" s="55"/>
      <c r="X4" s="76"/>
    </row>
    <row r="5" spans="1:24" ht="12.75">
      <c r="A5">
        <v>10</v>
      </c>
      <c r="B5">
        <v>4</v>
      </c>
      <c r="C5">
        <v>0</v>
      </c>
      <c r="D5"/>
      <c r="E5">
        <v>224</v>
      </c>
      <c r="F5">
        <v>14487</v>
      </c>
      <c r="G5">
        <v>4635840</v>
      </c>
      <c r="H5">
        <v>0.195562</v>
      </c>
      <c r="I5">
        <v>0</v>
      </c>
      <c r="J5">
        <v>0</v>
      </c>
      <c r="K5">
        <v>0</v>
      </c>
      <c r="L5">
        <v>0</v>
      </c>
      <c r="M5">
        <v>202.758328</v>
      </c>
      <c r="N5">
        <v>0</v>
      </c>
      <c r="O5">
        <v>0.515093</v>
      </c>
      <c r="P5" s="75"/>
      <c r="Q5" s="55"/>
      <c r="S5" s="48"/>
      <c r="T5" s="55"/>
      <c r="U5" s="55"/>
      <c r="V5" s="55"/>
      <c r="W5" s="55"/>
      <c r="X5" s="76"/>
    </row>
    <row r="6" spans="1:24" ht="12.75">
      <c r="A6">
        <v>4</v>
      </c>
      <c r="B6">
        <v>10</v>
      </c>
      <c r="C6">
        <v>0</v>
      </c>
      <c r="D6"/>
      <c r="E6">
        <v>14513</v>
      </c>
      <c r="F6">
        <v>29034</v>
      </c>
      <c r="G6">
        <v>348408000</v>
      </c>
      <c r="H6">
        <v>0.215582</v>
      </c>
      <c r="I6">
        <v>0</v>
      </c>
      <c r="J6">
        <v>0</v>
      </c>
      <c r="K6">
        <v>0</v>
      </c>
      <c r="L6">
        <v>0</v>
      </c>
      <c r="M6">
        <v>186.370331</v>
      </c>
      <c r="N6">
        <v>100</v>
      </c>
      <c r="O6">
        <v>38.712</v>
      </c>
      <c r="P6" s="75"/>
      <c r="Q6" s="55"/>
      <c r="S6" s="48"/>
      <c r="T6" s="55"/>
      <c r="U6" s="55"/>
      <c r="V6" s="55"/>
      <c r="W6" s="55"/>
      <c r="X6" s="76"/>
    </row>
    <row r="7" spans="1:24" ht="12.75">
      <c r="A7">
        <v>1</v>
      </c>
      <c r="B7">
        <v>0</v>
      </c>
      <c r="C7"/>
      <c r="D7">
        <v>5</v>
      </c>
      <c r="E7">
        <v>525</v>
      </c>
      <c r="F7">
        <v>1050</v>
      </c>
      <c r="G7">
        <v>537600</v>
      </c>
      <c r="H7">
        <v>0.066674</v>
      </c>
      <c r="I7">
        <v>0</v>
      </c>
      <c r="J7">
        <v>0</v>
      </c>
      <c r="K7">
        <v>0</v>
      </c>
      <c r="L7">
        <v>0</v>
      </c>
      <c r="M7">
        <v>280.923137</v>
      </c>
      <c r="N7">
        <v>0.06</v>
      </c>
      <c r="O7">
        <v>0.059733</v>
      </c>
      <c r="P7" s="75"/>
      <c r="Q7" s="55"/>
      <c r="R7" s="77">
        <f>(I7+K7)/F7</f>
        <v>0</v>
      </c>
      <c r="S7" s="48">
        <v>0.01</v>
      </c>
      <c r="T7" s="55"/>
      <c r="U7" s="55"/>
      <c r="V7" s="55"/>
      <c r="W7" s="55"/>
      <c r="X7" s="76"/>
    </row>
    <row r="8" spans="1:24" ht="12.75">
      <c r="A8">
        <v>3</v>
      </c>
      <c r="B8">
        <v>0</v>
      </c>
      <c r="C8"/>
      <c r="D8">
        <v>5</v>
      </c>
      <c r="E8">
        <v>526</v>
      </c>
      <c r="F8">
        <v>1052</v>
      </c>
      <c r="G8">
        <v>538624</v>
      </c>
      <c r="H8">
        <v>0.063646</v>
      </c>
      <c r="I8">
        <v>0</v>
      </c>
      <c r="J8">
        <v>0</v>
      </c>
      <c r="K8">
        <v>0</v>
      </c>
      <c r="L8">
        <v>0</v>
      </c>
      <c r="M8">
        <v>277.483805</v>
      </c>
      <c r="N8">
        <v>0.06</v>
      </c>
      <c r="O8">
        <v>0.059847</v>
      </c>
      <c r="P8" s="75"/>
      <c r="Q8" s="55"/>
      <c r="R8" s="77">
        <f>(I8+K8)/F8</f>
        <v>0</v>
      </c>
      <c r="S8" s="48">
        <v>0.01</v>
      </c>
      <c r="T8" s="55"/>
      <c r="U8" s="55"/>
      <c r="V8" s="55"/>
      <c r="W8" s="55"/>
      <c r="X8" s="76"/>
    </row>
    <row r="9" spans="1:24" ht="12.75">
      <c r="A9">
        <v>7</v>
      </c>
      <c r="B9">
        <v>0</v>
      </c>
      <c r="C9"/>
      <c r="D9">
        <v>7</v>
      </c>
      <c r="E9">
        <v>450</v>
      </c>
      <c r="F9">
        <v>900</v>
      </c>
      <c r="G9">
        <v>864000</v>
      </c>
      <c r="H9">
        <v>0.02484</v>
      </c>
      <c r="I9">
        <v>0</v>
      </c>
      <c r="J9">
        <v>0</v>
      </c>
      <c r="K9">
        <v>0</v>
      </c>
      <c r="L9">
        <v>0</v>
      </c>
      <c r="M9">
        <v>218.703086</v>
      </c>
      <c r="N9">
        <v>0.096</v>
      </c>
      <c r="O9">
        <v>0.096</v>
      </c>
      <c r="P9" s="75"/>
      <c r="Q9" s="55"/>
      <c r="R9" s="77">
        <f>(I9+K9)/F9</f>
        <v>0</v>
      </c>
      <c r="S9" s="78">
        <v>0.05</v>
      </c>
      <c r="T9" s="55"/>
      <c r="U9" s="55"/>
      <c r="V9" s="55"/>
      <c r="W9" s="55"/>
      <c r="X9" s="76"/>
    </row>
    <row r="10" spans="1:24" ht="12.75">
      <c r="A10">
        <v>8</v>
      </c>
      <c r="B10">
        <v>0</v>
      </c>
      <c r="C10"/>
      <c r="D10">
        <v>7</v>
      </c>
      <c r="E10">
        <v>450</v>
      </c>
      <c r="F10">
        <v>900</v>
      </c>
      <c r="G10">
        <v>864000</v>
      </c>
      <c r="H10">
        <v>0.022725</v>
      </c>
      <c r="I10">
        <v>0</v>
      </c>
      <c r="J10">
        <v>0</v>
      </c>
      <c r="K10">
        <v>0</v>
      </c>
      <c r="L10">
        <v>0</v>
      </c>
      <c r="M10">
        <v>207.291664</v>
      </c>
      <c r="N10">
        <v>0.096</v>
      </c>
      <c r="O10">
        <v>0.096</v>
      </c>
      <c r="P10" s="75"/>
      <c r="Q10" s="55"/>
      <c r="R10" s="77">
        <f>(I10+K10)*100/F10</f>
        <v>0</v>
      </c>
      <c r="S10" s="78">
        <v>0.05</v>
      </c>
      <c r="T10" s="55"/>
      <c r="U10" s="55"/>
      <c r="V10" s="55"/>
      <c r="W10" s="55"/>
      <c r="X10" s="76"/>
    </row>
    <row r="11" spans="1:24" ht="12.75">
      <c r="A11">
        <v>9</v>
      </c>
      <c r="B11">
        <v>0</v>
      </c>
      <c r="C11"/>
      <c r="D11">
        <v>7</v>
      </c>
      <c r="E11">
        <v>450</v>
      </c>
      <c r="F11">
        <v>900</v>
      </c>
      <c r="G11">
        <v>864000</v>
      </c>
      <c r="H11">
        <v>0.024997</v>
      </c>
      <c r="I11">
        <v>0</v>
      </c>
      <c r="J11">
        <v>0</v>
      </c>
      <c r="K11">
        <v>0</v>
      </c>
      <c r="L11">
        <v>0</v>
      </c>
      <c r="M11">
        <v>215.028914</v>
      </c>
      <c r="N11">
        <v>0.096</v>
      </c>
      <c r="O11">
        <v>0.096</v>
      </c>
      <c r="P11" s="75"/>
      <c r="Q11" s="55"/>
      <c r="R11" s="77">
        <f>(I11+K11)*100/F11</f>
        <v>0</v>
      </c>
      <c r="S11" s="78">
        <v>0.05</v>
      </c>
      <c r="T11" s="55"/>
      <c r="U11" s="55"/>
      <c r="V11" s="55"/>
      <c r="W11" s="55"/>
      <c r="X11" s="76"/>
    </row>
    <row r="12" spans="1:24" ht="12.75">
      <c r="A12">
        <v>10</v>
      </c>
      <c r="B12">
        <v>0</v>
      </c>
      <c r="C12"/>
      <c r="D12">
        <v>7</v>
      </c>
      <c r="E12">
        <v>549</v>
      </c>
      <c r="F12">
        <v>2196</v>
      </c>
      <c r="G12">
        <v>8994816</v>
      </c>
      <c r="H12">
        <v>0.025184</v>
      </c>
      <c r="I12">
        <v>0</v>
      </c>
      <c r="J12">
        <v>0</v>
      </c>
      <c r="K12">
        <v>0</v>
      </c>
      <c r="L12">
        <v>0</v>
      </c>
      <c r="M12">
        <v>263.209761</v>
      </c>
      <c r="N12">
        <v>1</v>
      </c>
      <c r="O12">
        <v>0.999424</v>
      </c>
      <c r="P12" s="75"/>
      <c r="Q12" s="55"/>
      <c r="R12" s="77">
        <f aca="true" t="shared" si="0" ref="R12:R17">(I12+K12)/F12</f>
        <v>0</v>
      </c>
      <c r="S12" s="48">
        <v>0.0001</v>
      </c>
      <c r="T12" s="55"/>
      <c r="U12" s="55"/>
      <c r="V12" s="55"/>
      <c r="W12" s="55"/>
      <c r="X12" s="76"/>
    </row>
    <row r="13" spans="1:24" ht="12.75">
      <c r="A13">
        <v>0</v>
      </c>
      <c r="B13">
        <v>1</v>
      </c>
      <c r="C13"/>
      <c r="D13">
        <v>5</v>
      </c>
      <c r="E13">
        <v>7177</v>
      </c>
      <c r="F13">
        <v>14354</v>
      </c>
      <c r="G13">
        <v>172248000</v>
      </c>
      <c r="H13">
        <v>0.06267</v>
      </c>
      <c r="I13">
        <v>0</v>
      </c>
      <c r="J13">
        <v>0</v>
      </c>
      <c r="K13">
        <v>0</v>
      </c>
      <c r="L13">
        <v>0</v>
      </c>
      <c r="M13">
        <v>295.172632</v>
      </c>
      <c r="N13">
        <v>19.200001</v>
      </c>
      <c r="O13">
        <v>19.138667</v>
      </c>
      <c r="P13" s="75"/>
      <c r="Q13" s="55"/>
      <c r="R13" s="77">
        <f t="shared" si="0"/>
        <v>0</v>
      </c>
      <c r="S13" s="48">
        <v>1E-07</v>
      </c>
      <c r="T13" s="55"/>
      <c r="U13" s="55"/>
      <c r="V13" s="55"/>
      <c r="W13" s="55"/>
      <c r="X13" s="76"/>
    </row>
    <row r="14" spans="1:24" ht="12.75">
      <c r="A14">
        <v>0</v>
      </c>
      <c r="B14">
        <v>3</v>
      </c>
      <c r="C14"/>
      <c r="D14">
        <v>5</v>
      </c>
      <c r="E14">
        <v>8971</v>
      </c>
      <c r="F14">
        <v>17942</v>
      </c>
      <c r="G14">
        <v>215304000</v>
      </c>
      <c r="H14">
        <v>0.061932</v>
      </c>
      <c r="I14">
        <v>0</v>
      </c>
      <c r="J14">
        <v>0</v>
      </c>
      <c r="K14">
        <v>0</v>
      </c>
      <c r="L14">
        <v>0</v>
      </c>
      <c r="M14">
        <v>295.702482</v>
      </c>
      <c r="N14">
        <v>24</v>
      </c>
      <c r="O14">
        <v>23.922667</v>
      </c>
      <c r="P14" s="75"/>
      <c r="Q14" s="55"/>
      <c r="R14" s="77">
        <f t="shared" si="0"/>
        <v>0</v>
      </c>
      <c r="S14" s="48">
        <v>1E-07</v>
      </c>
      <c r="T14" s="55"/>
      <c r="U14" s="55"/>
      <c r="V14" s="55"/>
      <c r="W14" s="55"/>
      <c r="X14" s="76"/>
    </row>
    <row r="15" spans="1:24" ht="12.75">
      <c r="A15">
        <v>0</v>
      </c>
      <c r="B15">
        <v>4</v>
      </c>
      <c r="C15"/>
      <c r="D15">
        <v>5</v>
      </c>
      <c r="E15">
        <v>1498</v>
      </c>
      <c r="F15">
        <v>2996</v>
      </c>
      <c r="G15">
        <v>35952000</v>
      </c>
      <c r="H15">
        <v>0.077475</v>
      </c>
      <c r="I15">
        <v>0</v>
      </c>
      <c r="J15">
        <v>0</v>
      </c>
      <c r="K15">
        <v>0</v>
      </c>
      <c r="L15">
        <v>0</v>
      </c>
      <c r="M15">
        <v>284.181519</v>
      </c>
      <c r="N15">
        <v>4</v>
      </c>
      <c r="O15">
        <v>3.994667</v>
      </c>
      <c r="P15" s="75"/>
      <c r="Q15" s="55"/>
      <c r="R15" s="77">
        <f t="shared" si="0"/>
        <v>0</v>
      </c>
      <c r="S15" s="48">
        <v>0.0001</v>
      </c>
      <c r="T15" s="55"/>
      <c r="U15" s="55"/>
      <c r="V15" s="55"/>
      <c r="W15" s="55"/>
      <c r="X15" s="76"/>
    </row>
    <row r="16" spans="1:24" ht="12.75">
      <c r="A16">
        <v>6</v>
      </c>
      <c r="B16">
        <v>5</v>
      </c>
      <c r="C16"/>
      <c r="D16">
        <v>5</v>
      </c>
      <c r="E16">
        <v>548</v>
      </c>
      <c r="F16">
        <v>1096</v>
      </c>
      <c r="G16">
        <v>4489216</v>
      </c>
      <c r="H16">
        <v>0.083375</v>
      </c>
      <c r="I16">
        <v>0</v>
      </c>
      <c r="J16">
        <v>0</v>
      </c>
      <c r="K16">
        <v>0</v>
      </c>
      <c r="L16">
        <v>0</v>
      </c>
      <c r="M16">
        <v>201.808966</v>
      </c>
      <c r="N16">
        <v>0.5</v>
      </c>
      <c r="O16">
        <v>0.498802</v>
      </c>
      <c r="P16" s="75"/>
      <c r="Q16" s="55"/>
      <c r="R16" s="77">
        <f t="shared" si="0"/>
        <v>0</v>
      </c>
      <c r="S16" s="48">
        <v>0.0001</v>
      </c>
      <c r="T16" s="55"/>
      <c r="U16" s="55"/>
      <c r="V16" s="55"/>
      <c r="W16" s="55"/>
      <c r="X16" s="76"/>
    </row>
    <row r="17" spans="1:24" ht="12.75">
      <c r="A17">
        <v>5</v>
      </c>
      <c r="B17">
        <v>6</v>
      </c>
      <c r="C17"/>
      <c r="D17">
        <v>5</v>
      </c>
      <c r="E17">
        <v>548</v>
      </c>
      <c r="F17">
        <v>1096</v>
      </c>
      <c r="G17">
        <v>4489216</v>
      </c>
      <c r="H17">
        <v>0.084606</v>
      </c>
      <c r="I17">
        <v>0</v>
      </c>
      <c r="J17">
        <v>0</v>
      </c>
      <c r="K17">
        <v>0</v>
      </c>
      <c r="L17">
        <v>0</v>
      </c>
      <c r="M17">
        <v>200.829799</v>
      </c>
      <c r="N17">
        <v>0.5</v>
      </c>
      <c r="O17">
        <v>0.498802</v>
      </c>
      <c r="P17" s="75"/>
      <c r="Q17" s="55"/>
      <c r="R17" s="77">
        <f t="shared" si="0"/>
        <v>0</v>
      </c>
      <c r="S17" s="48">
        <v>0.0001</v>
      </c>
      <c r="T17" s="55"/>
      <c r="U17" s="55"/>
      <c r="V17" s="55"/>
      <c r="W17" s="55"/>
      <c r="X17" s="76"/>
    </row>
    <row r="18" spans="1:24" ht="12.75">
      <c r="A18">
        <v>0</v>
      </c>
      <c r="B18">
        <v>7</v>
      </c>
      <c r="C18"/>
      <c r="D18">
        <v>7</v>
      </c>
      <c r="E18">
        <v>450</v>
      </c>
      <c r="F18">
        <v>900</v>
      </c>
      <c r="G18">
        <v>864000</v>
      </c>
      <c r="H18">
        <v>0.024958</v>
      </c>
      <c r="I18">
        <v>0</v>
      </c>
      <c r="J18">
        <v>0</v>
      </c>
      <c r="K18">
        <v>0</v>
      </c>
      <c r="L18">
        <v>0</v>
      </c>
      <c r="M18">
        <v>215.629157</v>
      </c>
      <c r="N18">
        <v>0.096</v>
      </c>
      <c r="O18">
        <v>0.096</v>
      </c>
      <c r="P18" s="75"/>
      <c r="Q18" s="55"/>
      <c r="R18" s="77">
        <f>(I18+K18)*100/F18</f>
        <v>0</v>
      </c>
      <c r="S18" s="78">
        <v>0.05</v>
      </c>
      <c r="T18" s="55"/>
      <c r="U18" s="55"/>
      <c r="V18" s="55"/>
      <c r="W18" s="55"/>
      <c r="X18" s="76"/>
    </row>
    <row r="19" spans="1:24" ht="12.75">
      <c r="A19">
        <v>0</v>
      </c>
      <c r="B19">
        <v>9</v>
      </c>
      <c r="C19"/>
      <c r="D19">
        <v>7</v>
      </c>
      <c r="E19">
        <v>450</v>
      </c>
      <c r="F19">
        <v>900</v>
      </c>
      <c r="G19">
        <v>864000</v>
      </c>
      <c r="H19">
        <v>0.025092</v>
      </c>
      <c r="I19">
        <v>0</v>
      </c>
      <c r="J19">
        <v>0</v>
      </c>
      <c r="K19">
        <v>0</v>
      </c>
      <c r="L19">
        <v>0</v>
      </c>
      <c r="M19">
        <v>213.894897</v>
      </c>
      <c r="N19">
        <v>0.096</v>
      </c>
      <c r="O19">
        <v>0.096</v>
      </c>
      <c r="P19" s="75"/>
      <c r="Q19" s="55"/>
      <c r="R19" s="77">
        <f>(I19+K19)*100/F19</f>
        <v>0</v>
      </c>
      <c r="S19" s="78">
        <v>0.05</v>
      </c>
      <c r="T19" s="55"/>
      <c r="U19" s="55"/>
      <c r="V19" s="55"/>
      <c r="W19" s="55"/>
      <c r="X19" s="76"/>
    </row>
    <row r="20" spans="1:24" ht="12.75">
      <c r="A20">
        <v>0</v>
      </c>
      <c r="B20">
        <v>10</v>
      </c>
      <c r="C20"/>
      <c r="D20">
        <v>5</v>
      </c>
      <c r="E20">
        <v>863</v>
      </c>
      <c r="F20">
        <v>4392</v>
      </c>
      <c r="G20">
        <v>17989632</v>
      </c>
      <c r="H20">
        <v>0.043782</v>
      </c>
      <c r="I20">
        <v>0</v>
      </c>
      <c r="J20">
        <v>0</v>
      </c>
      <c r="K20">
        <v>0</v>
      </c>
      <c r="L20">
        <v>0</v>
      </c>
      <c r="M20">
        <v>264.069785</v>
      </c>
      <c r="N20">
        <v>2</v>
      </c>
      <c r="O20">
        <v>1.998848</v>
      </c>
      <c r="P20" s="75"/>
      <c r="Q20" s="55"/>
      <c r="R20" s="77">
        <f>(I20+K20)/F20</f>
        <v>0</v>
      </c>
      <c r="S20" s="48">
        <v>0.0001</v>
      </c>
      <c r="T20" s="55"/>
      <c r="U20" s="55"/>
      <c r="V20" s="55"/>
      <c r="W20" s="55"/>
      <c r="X20" s="76"/>
    </row>
    <row r="21" spans="1:24" ht="12.75">
      <c r="A21">
        <v>11</v>
      </c>
      <c r="B21">
        <v>10</v>
      </c>
      <c r="C21"/>
      <c r="D21">
        <v>7</v>
      </c>
      <c r="E21">
        <v>5624</v>
      </c>
      <c r="F21">
        <v>11248</v>
      </c>
      <c r="G21">
        <v>4499200</v>
      </c>
      <c r="H21">
        <v>0.012675</v>
      </c>
      <c r="I21">
        <v>0</v>
      </c>
      <c r="J21">
        <v>0</v>
      </c>
      <c r="K21">
        <v>0</v>
      </c>
      <c r="L21">
        <v>0</v>
      </c>
      <c r="M21">
        <v>280.986423</v>
      </c>
      <c r="N21">
        <v>0.5</v>
      </c>
      <c r="O21">
        <v>0.499911</v>
      </c>
      <c r="P21" s="75"/>
      <c r="Q21" s="55"/>
      <c r="R21" s="77">
        <f>(I21+K21)/F21</f>
        <v>0</v>
      </c>
      <c r="S21" s="48">
        <v>0.0001</v>
      </c>
      <c r="T21" s="55"/>
      <c r="U21" s="55"/>
      <c r="V21" s="55"/>
      <c r="W21" s="55"/>
      <c r="X21" s="76"/>
    </row>
    <row r="22" spans="1:24" ht="12.75">
      <c r="A22">
        <v>0</v>
      </c>
      <c r="B22">
        <v>11</v>
      </c>
      <c r="C22"/>
      <c r="D22">
        <v>5</v>
      </c>
      <c r="E22">
        <v>342</v>
      </c>
      <c r="F22">
        <v>342</v>
      </c>
      <c r="G22">
        <v>1143648</v>
      </c>
      <c r="H22">
        <v>0.093122</v>
      </c>
      <c r="I22">
        <v>0</v>
      </c>
      <c r="J22">
        <v>0</v>
      </c>
      <c r="K22">
        <v>0</v>
      </c>
      <c r="L22">
        <v>0</v>
      </c>
      <c r="M22">
        <v>284.372208</v>
      </c>
      <c r="N22">
        <v>0.128</v>
      </c>
      <c r="O22">
        <v>0.127072</v>
      </c>
      <c r="P22" s="75"/>
      <c r="Q22" s="55"/>
      <c r="R22" s="77">
        <f>(I22+K22)/F22</f>
        <v>0</v>
      </c>
      <c r="S22" s="48">
        <v>0.0001</v>
      </c>
      <c r="T22" s="55"/>
      <c r="U22" s="55"/>
      <c r="V22" s="55"/>
      <c r="W22" s="55"/>
      <c r="X22" s="76"/>
    </row>
    <row r="23" spans="1:24" ht="13.5" thickBot="1">
      <c r="A23">
        <v>0</v>
      </c>
      <c r="B23">
        <v>8</v>
      </c>
      <c r="C23"/>
      <c r="D23">
        <v>7</v>
      </c>
      <c r="E23">
        <v>450</v>
      </c>
      <c r="F23">
        <v>900</v>
      </c>
      <c r="G23">
        <v>864000</v>
      </c>
      <c r="H23">
        <v>0.022077</v>
      </c>
      <c r="I23">
        <v>0</v>
      </c>
      <c r="J23">
        <v>0</v>
      </c>
      <c r="K23">
        <v>0</v>
      </c>
      <c r="L23">
        <v>0</v>
      </c>
      <c r="M23">
        <v>207.339691</v>
      </c>
      <c r="N23">
        <v>0.096</v>
      </c>
      <c r="O23">
        <v>0.096</v>
      </c>
      <c r="P23" s="79"/>
      <c r="Q23" s="59"/>
      <c r="R23" s="77">
        <f>(I23+K23)*100/F23</f>
        <v>0</v>
      </c>
      <c r="S23" s="78">
        <v>0.05</v>
      </c>
      <c r="T23" s="59"/>
      <c r="U23" s="59"/>
      <c r="V23" s="59"/>
      <c r="W23" s="59"/>
      <c r="X23" s="80"/>
    </row>
    <row r="24" ht="13.5" thickBot="1">
      <c r="S24" s="48"/>
    </row>
    <row r="25" spans="1:19" ht="13.5" thickBot="1">
      <c r="A25" s="493" t="s">
        <v>135</v>
      </c>
      <c r="B25" s="494"/>
      <c r="C25" s="494"/>
      <c r="D25" s="494"/>
      <c r="E25" s="495"/>
      <c r="S25" s="48"/>
    </row>
    <row r="26" spans="1:19" ht="12.75">
      <c r="A26" s="46"/>
      <c r="B26" s="64" t="s">
        <v>136</v>
      </c>
      <c r="C26" s="64" t="s">
        <v>137</v>
      </c>
      <c r="D26" s="64" t="s">
        <v>138</v>
      </c>
      <c r="E26" s="65" t="s">
        <v>139</v>
      </c>
      <c r="S26" s="48"/>
    </row>
    <row r="27" spans="1:5" ht="12.75">
      <c r="A27" s="81" t="s">
        <v>140</v>
      </c>
      <c r="B27" s="55">
        <v>0.003</v>
      </c>
      <c r="C27" s="55">
        <v>0.003</v>
      </c>
      <c r="D27" s="55">
        <v>0.0018</v>
      </c>
      <c r="E27" s="76">
        <v>0.001</v>
      </c>
    </row>
    <row r="28" spans="1:5" ht="12.75">
      <c r="A28" s="81" t="s">
        <v>141</v>
      </c>
      <c r="B28" s="55">
        <v>15</v>
      </c>
      <c r="C28" s="55">
        <v>7</v>
      </c>
      <c r="D28" s="55">
        <v>7</v>
      </c>
      <c r="E28" s="76">
        <v>3</v>
      </c>
    </row>
    <row r="29" spans="1:5" ht="12.75">
      <c r="A29" s="81" t="s">
        <v>142</v>
      </c>
      <c r="B29" s="55">
        <v>31</v>
      </c>
      <c r="C29" s="55">
        <v>15</v>
      </c>
      <c r="D29" s="55">
        <v>15</v>
      </c>
      <c r="E29" s="76">
        <v>7</v>
      </c>
    </row>
    <row r="30" spans="1:5" ht="12.75">
      <c r="A30" s="81" t="s">
        <v>143</v>
      </c>
      <c r="B30" s="55">
        <v>7</v>
      </c>
      <c r="C30" s="55">
        <v>4</v>
      </c>
      <c r="D30" s="55">
        <v>3</v>
      </c>
      <c r="E30" s="76">
        <v>2</v>
      </c>
    </row>
    <row r="31" spans="1:5" ht="13.5" thickBot="1">
      <c r="A31" s="82" t="s">
        <v>144</v>
      </c>
      <c r="B31" s="487" t="s">
        <v>145</v>
      </c>
      <c r="C31" s="487"/>
      <c r="D31" s="487"/>
      <c r="E31" s="488"/>
    </row>
    <row r="32" spans="1:5" ht="13.5" thickBot="1">
      <c r="A32" s="83" t="s">
        <v>146</v>
      </c>
      <c r="B32" s="487" t="s">
        <v>147</v>
      </c>
      <c r="C32" s="487"/>
      <c r="D32" s="487"/>
      <c r="E32" s="488"/>
    </row>
    <row r="33" spans="1:5" ht="13.5" thickBot="1">
      <c r="A33" s="84"/>
      <c r="B33" s="62"/>
      <c r="C33" s="62"/>
      <c r="D33" s="62"/>
      <c r="E33" s="62"/>
    </row>
    <row r="34" spans="1:17" ht="13.5" thickBot="1">
      <c r="A34" s="498" t="s">
        <v>149</v>
      </c>
      <c r="B34" s="499"/>
      <c r="C34" s="499"/>
      <c r="D34" s="499"/>
      <c r="E34" s="499"/>
      <c r="F34" s="499"/>
      <c r="G34" s="500"/>
      <c r="I34" s="481" t="s">
        <v>148</v>
      </c>
      <c r="J34" s="503"/>
      <c r="K34" s="503"/>
      <c r="L34" s="503"/>
      <c r="M34" s="503"/>
      <c r="N34" s="503"/>
      <c r="O34" s="503"/>
      <c r="P34" s="503"/>
      <c r="Q34" s="504"/>
    </row>
    <row r="35" spans="1:17" ht="12.75">
      <c r="A35" s="435" t="s">
        <v>150</v>
      </c>
      <c r="B35" s="492"/>
      <c r="C35" s="490" t="s">
        <v>151</v>
      </c>
      <c r="D35" s="490"/>
      <c r="E35" s="490"/>
      <c r="F35" s="490"/>
      <c r="G35" s="491"/>
      <c r="I35" s="481" t="s">
        <v>303</v>
      </c>
      <c r="J35" s="482"/>
      <c r="K35" s="315" t="s">
        <v>304</v>
      </c>
      <c r="L35" s="315" t="s">
        <v>305</v>
      </c>
      <c r="M35" s="315" t="s">
        <v>306</v>
      </c>
      <c r="N35" s="315" t="s">
        <v>307</v>
      </c>
      <c r="O35" s="316" t="s">
        <v>309</v>
      </c>
      <c r="P35" s="321" t="s">
        <v>310</v>
      </c>
      <c r="Q35" s="322" t="s">
        <v>311</v>
      </c>
    </row>
    <row r="36" spans="1:17" ht="12.75" customHeight="1" thickBot="1">
      <c r="A36" s="437" t="s">
        <v>155</v>
      </c>
      <c r="B36" s="489"/>
      <c r="C36" s="404" t="s">
        <v>156</v>
      </c>
      <c r="D36" s="404"/>
      <c r="E36" s="404"/>
      <c r="F36" s="404"/>
      <c r="G36" s="405"/>
      <c r="I36" s="483"/>
      <c r="J36" s="484"/>
      <c r="K36" s="313" t="s">
        <v>293</v>
      </c>
      <c r="L36" s="314">
        <v>0.15</v>
      </c>
      <c r="M36" s="314">
        <v>0.15</v>
      </c>
      <c r="N36" s="314">
        <v>0.05</v>
      </c>
      <c r="O36" s="134">
        <v>0.015</v>
      </c>
      <c r="P36" s="319">
        <v>32</v>
      </c>
      <c r="Q36" s="320">
        <v>10</v>
      </c>
    </row>
    <row r="37" spans="1:17" ht="13.5" customHeight="1">
      <c r="A37" s="437" t="s">
        <v>158</v>
      </c>
      <c r="B37" s="489"/>
      <c r="C37" s="404" t="s">
        <v>159</v>
      </c>
      <c r="D37" s="404"/>
      <c r="E37" s="404"/>
      <c r="F37" s="404"/>
      <c r="G37" s="405"/>
      <c r="I37" s="481" t="s">
        <v>178</v>
      </c>
      <c r="J37" s="482"/>
      <c r="K37" s="315" t="s">
        <v>304</v>
      </c>
      <c r="L37" s="315" t="s">
        <v>305</v>
      </c>
      <c r="M37" s="315" t="s">
        <v>306</v>
      </c>
      <c r="N37" s="315" t="s">
        <v>307</v>
      </c>
      <c r="O37" s="316" t="s">
        <v>308</v>
      </c>
      <c r="P37" s="88"/>
      <c r="Q37" s="136"/>
    </row>
    <row r="38" spans="1:17" ht="13.5" thickBot="1">
      <c r="A38" s="437" t="s">
        <v>162</v>
      </c>
      <c r="B38" s="489"/>
      <c r="C38" s="404">
        <v>40</v>
      </c>
      <c r="D38" s="404"/>
      <c r="E38" s="404"/>
      <c r="F38" s="404"/>
      <c r="G38" s="405"/>
      <c r="I38" s="483"/>
      <c r="J38" s="484"/>
      <c r="K38" s="313" t="s">
        <v>293</v>
      </c>
      <c r="L38" s="314">
        <v>0.05</v>
      </c>
      <c r="M38" s="314">
        <v>0.05</v>
      </c>
      <c r="N38" s="314">
        <v>0.01</v>
      </c>
      <c r="O38" s="134">
        <v>0.002</v>
      </c>
      <c r="P38" s="317"/>
      <c r="Q38" s="318"/>
    </row>
    <row r="39" spans="1:7" ht="12.75">
      <c r="A39" s="428" t="s">
        <v>164</v>
      </c>
      <c r="B39" s="404"/>
      <c r="C39" s="404" t="s">
        <v>165</v>
      </c>
      <c r="D39" s="404"/>
      <c r="E39" s="404"/>
      <c r="F39" s="404"/>
      <c r="G39" s="405"/>
    </row>
    <row r="40" spans="1:7" ht="12.75">
      <c r="A40" s="428" t="s">
        <v>167</v>
      </c>
      <c r="B40" s="404"/>
      <c r="C40" s="404" t="s">
        <v>168</v>
      </c>
      <c r="D40" s="404"/>
      <c r="E40" s="404"/>
      <c r="F40" s="404"/>
      <c r="G40" s="405"/>
    </row>
    <row r="41" spans="1:7" ht="12.75">
      <c r="A41" s="428" t="s">
        <v>170</v>
      </c>
      <c r="B41" s="404"/>
      <c r="C41" s="404" t="s">
        <v>171</v>
      </c>
      <c r="D41" s="404"/>
      <c r="E41" s="404"/>
      <c r="F41" s="404"/>
      <c r="G41" s="405"/>
    </row>
    <row r="42" spans="1:7" ht="12.75">
      <c r="A42" s="437" t="s">
        <v>173</v>
      </c>
      <c r="B42" s="489"/>
      <c r="C42" s="404">
        <v>108</v>
      </c>
      <c r="D42" s="404"/>
      <c r="E42" s="404"/>
      <c r="F42" s="404"/>
      <c r="G42" s="405"/>
    </row>
    <row r="43" spans="1:7" ht="13.5" thickBot="1">
      <c r="A43" s="485" t="s">
        <v>176</v>
      </c>
      <c r="B43" s="486"/>
      <c r="C43" s="487" t="s">
        <v>177</v>
      </c>
      <c r="D43" s="487"/>
      <c r="E43" s="487"/>
      <c r="F43" s="487"/>
      <c r="G43" s="488"/>
    </row>
    <row r="56" ht="12.75">
      <c r="A56" s="88"/>
    </row>
    <row r="57" spans="1:3" ht="12.75">
      <c r="A57" s="88"/>
      <c r="B57" s="88"/>
      <c r="C57" s="88"/>
    </row>
  </sheetData>
  <mergeCells count="43">
    <mergeCell ref="A43:B43"/>
    <mergeCell ref="C43:G43"/>
    <mergeCell ref="A41:B41"/>
    <mergeCell ref="C41:G41"/>
    <mergeCell ref="A42:B42"/>
    <mergeCell ref="C42:G42"/>
    <mergeCell ref="A39:B39"/>
    <mergeCell ref="C39:G39"/>
    <mergeCell ref="A40:B40"/>
    <mergeCell ref="C40:G40"/>
    <mergeCell ref="A34:G34"/>
    <mergeCell ref="C35:G35"/>
    <mergeCell ref="A35:B35"/>
    <mergeCell ref="C38:G38"/>
    <mergeCell ref="A38:B38"/>
    <mergeCell ref="A37:B37"/>
    <mergeCell ref="A36:B36"/>
    <mergeCell ref="C36:G36"/>
    <mergeCell ref="C37:G37"/>
    <mergeCell ref="G1:G2"/>
    <mergeCell ref="H1:H2"/>
    <mergeCell ref="M1:M2"/>
    <mergeCell ref="I1:I2"/>
    <mergeCell ref="N1:N2"/>
    <mergeCell ref="A25:E25"/>
    <mergeCell ref="A1:A2"/>
    <mergeCell ref="B32:E32"/>
    <mergeCell ref="B31:E31"/>
    <mergeCell ref="B1:B2"/>
    <mergeCell ref="C1:C2"/>
    <mergeCell ref="D1:D2"/>
    <mergeCell ref="E1:E2"/>
    <mergeCell ref="F1:F2"/>
    <mergeCell ref="I34:Q34"/>
    <mergeCell ref="I35:J36"/>
    <mergeCell ref="I37:J38"/>
    <mergeCell ref="V1:X1"/>
    <mergeCell ref="R1:U1"/>
    <mergeCell ref="J1:J2"/>
    <mergeCell ref="K1:K2"/>
    <mergeCell ref="L1:L2"/>
    <mergeCell ref="O1:O2"/>
    <mergeCell ref="P1:Q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41">
    <tabColor indexed="40"/>
  </sheetPr>
  <dimension ref="A1:Z59"/>
  <sheetViews>
    <sheetView workbookViewId="0" topLeftCell="D1">
      <selection activeCell="D1" sqref="A1:IV16384"/>
    </sheetView>
  </sheetViews>
  <sheetFormatPr defaultColWidth="9.140625" defaultRowHeight="12.75"/>
  <cols>
    <col min="1" max="1" width="10.140625" style="61" bestFit="1" customWidth="1"/>
    <col min="2" max="2" width="7.140625" style="61" bestFit="1" customWidth="1"/>
    <col min="3" max="3" width="9.00390625" style="61" customWidth="1"/>
    <col min="4" max="4" width="7.00390625" style="61" customWidth="1"/>
    <col min="5" max="7" width="9.140625" style="61" customWidth="1"/>
    <col min="8" max="8" width="14.140625" style="61" bestFit="1" customWidth="1"/>
    <col min="9" max="9" width="14.7109375" style="61" bestFit="1" customWidth="1"/>
    <col min="10" max="17" width="9.140625" style="61" customWidth="1"/>
    <col min="18" max="18" width="13.00390625" style="61" customWidth="1"/>
    <col min="19" max="16384" width="9.140625" style="61" customWidth="1"/>
  </cols>
  <sheetData>
    <row r="1" spans="1:26" ht="12.75" customHeight="1">
      <c r="A1" s="501" t="s">
        <v>111</v>
      </c>
      <c r="B1" s="496" t="s">
        <v>112</v>
      </c>
      <c r="C1" s="496" t="s">
        <v>113</v>
      </c>
      <c r="D1" s="496" t="s">
        <v>114</v>
      </c>
      <c r="E1" s="496" t="s">
        <v>115</v>
      </c>
      <c r="F1" s="496" t="s">
        <v>116</v>
      </c>
      <c r="G1" s="496" t="s">
        <v>117</v>
      </c>
      <c r="H1" s="496" t="s">
        <v>118</v>
      </c>
      <c r="I1" s="496" t="s">
        <v>119</v>
      </c>
      <c r="J1" s="496" t="s">
        <v>120</v>
      </c>
      <c r="K1" s="496" t="s">
        <v>121</v>
      </c>
      <c r="L1" s="496" t="s">
        <v>122</v>
      </c>
      <c r="M1" s="496" t="s">
        <v>109</v>
      </c>
      <c r="N1" s="496" t="s">
        <v>123</v>
      </c>
      <c r="O1" s="506" t="s">
        <v>124</v>
      </c>
      <c r="P1" s="457" t="s">
        <v>98</v>
      </c>
      <c r="Q1" s="411"/>
      <c r="R1" s="505" t="s">
        <v>99</v>
      </c>
      <c r="S1" s="505"/>
      <c r="T1" s="505"/>
      <c r="U1" s="505"/>
      <c r="V1" s="413" t="s">
        <v>100</v>
      </c>
      <c r="W1" s="459"/>
      <c r="X1" s="459"/>
      <c r="Y1" s="64" t="s">
        <v>101</v>
      </c>
      <c r="Z1" s="65"/>
    </row>
    <row r="2" spans="1:26" ht="39" thickBot="1">
      <c r="A2" s="502"/>
      <c r="B2" s="497"/>
      <c r="C2" s="497"/>
      <c r="D2" s="497"/>
      <c r="E2" s="497"/>
      <c r="F2" s="497"/>
      <c r="G2" s="497"/>
      <c r="H2" s="497"/>
      <c r="I2" s="497"/>
      <c r="J2" s="497"/>
      <c r="K2" s="497"/>
      <c r="L2" s="497"/>
      <c r="M2" s="497"/>
      <c r="N2" s="497"/>
      <c r="O2" s="507"/>
      <c r="P2" s="66" t="s">
        <v>125</v>
      </c>
      <c r="Q2" s="67" t="s">
        <v>103</v>
      </c>
      <c r="R2" s="68" t="s">
        <v>126</v>
      </c>
      <c r="S2" s="68" t="s">
        <v>127</v>
      </c>
      <c r="T2" s="69" t="s">
        <v>128</v>
      </c>
      <c r="U2" s="69" t="s">
        <v>129</v>
      </c>
      <c r="V2" s="67" t="s">
        <v>130</v>
      </c>
      <c r="W2" s="67" t="s">
        <v>131</v>
      </c>
      <c r="X2" s="67" t="s">
        <v>132</v>
      </c>
      <c r="Y2" s="70" t="s">
        <v>109</v>
      </c>
      <c r="Z2" s="71" t="s">
        <v>133</v>
      </c>
    </row>
    <row r="3" spans="1:26" ht="13.5" thickBot="1">
      <c r="A3">
        <v>0</v>
      </c>
      <c r="B3">
        <v>4</v>
      </c>
      <c r="C3">
        <v>0</v>
      </c>
      <c r="D3"/>
      <c r="E3">
        <v>32121</v>
      </c>
      <c r="F3">
        <v>64242</v>
      </c>
      <c r="G3">
        <v>770904000</v>
      </c>
      <c r="H3">
        <v>0.12376</v>
      </c>
      <c r="I3">
        <v>0</v>
      </c>
      <c r="J3">
        <v>0</v>
      </c>
      <c r="K3">
        <v>0</v>
      </c>
      <c r="L3">
        <v>0</v>
      </c>
      <c r="M3">
        <v>294.692069</v>
      </c>
      <c r="N3">
        <v>100</v>
      </c>
      <c r="O3">
        <v>85.656</v>
      </c>
      <c r="P3" s="72">
        <f>SUM(O3:O6)</f>
        <v>131.100498</v>
      </c>
      <c r="Q3" s="73">
        <f>P3/SUM(N3:N6)</f>
        <v>0.6555024899999999</v>
      </c>
      <c r="R3" s="73"/>
      <c r="S3" s="73"/>
      <c r="T3" s="64" t="s">
        <v>134</v>
      </c>
      <c r="U3" s="64">
        <v>100</v>
      </c>
      <c r="V3" s="73">
        <f>SUM(O3:O23)</f>
        <v>183.57009399999993</v>
      </c>
      <c r="W3" s="73">
        <f>(SUM(G3:G23)-SUM(J3:J23)-SUM(L3:L23))/9000000</f>
        <v>183.56347911111112</v>
      </c>
      <c r="X3" s="73">
        <f>SUM(O3:O23)</f>
        <v>183.57009399999993</v>
      </c>
      <c r="Y3">
        <v>262.9</v>
      </c>
      <c r="Z3" s="74">
        <f>W3/Y3</f>
        <v>0.6982254815941846</v>
      </c>
    </row>
    <row r="4" spans="1:24" ht="12.75">
      <c r="A4">
        <v>10</v>
      </c>
      <c r="B4">
        <v>4</v>
      </c>
      <c r="C4">
        <v>0</v>
      </c>
      <c r="D4"/>
      <c r="E4">
        <v>255</v>
      </c>
      <c r="F4">
        <v>16493</v>
      </c>
      <c r="G4">
        <v>5277760</v>
      </c>
      <c r="H4">
        <v>0.210434</v>
      </c>
      <c r="I4">
        <v>0</v>
      </c>
      <c r="J4">
        <v>0</v>
      </c>
      <c r="K4">
        <v>0</v>
      </c>
      <c r="L4">
        <v>0</v>
      </c>
      <c r="M4">
        <v>183.697129</v>
      </c>
      <c r="N4">
        <v>0</v>
      </c>
      <c r="O4">
        <v>0.586418</v>
      </c>
      <c r="P4" s="75"/>
      <c r="Q4" s="55"/>
      <c r="T4" s="55"/>
      <c r="U4" s="55"/>
      <c r="V4" s="55"/>
      <c r="W4" s="55"/>
      <c r="X4" s="76"/>
    </row>
    <row r="5" spans="1:24" ht="12.75">
      <c r="A5">
        <v>4</v>
      </c>
      <c r="B5">
        <v>10</v>
      </c>
      <c r="C5">
        <v>0</v>
      </c>
      <c r="D5"/>
      <c r="E5">
        <v>16508</v>
      </c>
      <c r="F5">
        <v>32785</v>
      </c>
      <c r="G5">
        <v>393420000</v>
      </c>
      <c r="H5">
        <v>0.186267</v>
      </c>
      <c r="I5">
        <v>0</v>
      </c>
      <c r="J5">
        <v>0</v>
      </c>
      <c r="K5">
        <v>0</v>
      </c>
      <c r="L5">
        <v>0</v>
      </c>
      <c r="M5">
        <v>198.111367</v>
      </c>
      <c r="N5">
        <v>100</v>
      </c>
      <c r="O5">
        <v>43.713333</v>
      </c>
      <c r="P5" s="75"/>
      <c r="Q5" s="55"/>
      <c r="S5" s="48"/>
      <c r="T5" s="55"/>
      <c r="U5" s="55"/>
      <c r="V5" s="55"/>
      <c r="W5" s="55"/>
      <c r="X5" s="76"/>
    </row>
    <row r="6" spans="1:24" ht="12.75">
      <c r="A6">
        <v>4</v>
      </c>
      <c r="B6">
        <v>0</v>
      </c>
      <c r="C6">
        <v>0</v>
      </c>
      <c r="D6"/>
      <c r="E6">
        <v>462</v>
      </c>
      <c r="F6">
        <v>32196</v>
      </c>
      <c r="G6">
        <v>10302720</v>
      </c>
      <c r="H6">
        <v>0.087902</v>
      </c>
      <c r="I6">
        <v>0</v>
      </c>
      <c r="J6">
        <v>0</v>
      </c>
      <c r="K6">
        <v>0</v>
      </c>
      <c r="L6">
        <v>0</v>
      </c>
      <c r="M6">
        <v>290.796003</v>
      </c>
      <c r="N6">
        <v>0</v>
      </c>
      <c r="O6">
        <v>1.144747</v>
      </c>
      <c r="P6" s="75"/>
      <c r="Q6" s="55"/>
      <c r="S6" s="48"/>
      <c r="T6" s="55"/>
      <c r="U6" s="55"/>
      <c r="V6" s="55"/>
      <c r="W6" s="55"/>
      <c r="X6" s="76"/>
    </row>
    <row r="7" spans="1:24" ht="12.75">
      <c r="A7">
        <v>0</v>
      </c>
      <c r="B7">
        <v>1</v>
      </c>
      <c r="C7"/>
      <c r="D7">
        <v>13</v>
      </c>
      <c r="E7">
        <v>7193</v>
      </c>
      <c r="F7">
        <v>14386</v>
      </c>
      <c r="G7">
        <v>172632000</v>
      </c>
      <c r="H7">
        <v>0.020669</v>
      </c>
      <c r="I7">
        <v>0</v>
      </c>
      <c r="J7">
        <v>0</v>
      </c>
      <c r="K7">
        <v>0</v>
      </c>
      <c r="L7">
        <v>0</v>
      </c>
      <c r="M7">
        <v>299.999973</v>
      </c>
      <c r="N7">
        <v>19.200001</v>
      </c>
      <c r="O7">
        <v>19.181333</v>
      </c>
      <c r="P7" s="75"/>
      <c r="Q7" s="55"/>
      <c r="R7" s="77">
        <f>(I7+K7)/F7</f>
        <v>0</v>
      </c>
      <c r="S7" s="48">
        <v>0.01</v>
      </c>
      <c r="T7" s="55"/>
      <c r="U7" s="55"/>
      <c r="V7" s="55"/>
      <c r="W7" s="55"/>
      <c r="X7" s="76"/>
    </row>
    <row r="8" spans="1:24" ht="12.75">
      <c r="A8">
        <v>0</v>
      </c>
      <c r="B8">
        <v>3</v>
      </c>
      <c r="C8"/>
      <c r="D8">
        <v>13</v>
      </c>
      <c r="E8">
        <v>8992</v>
      </c>
      <c r="F8">
        <v>17984</v>
      </c>
      <c r="G8">
        <v>215808000</v>
      </c>
      <c r="H8">
        <v>0.021026</v>
      </c>
      <c r="I8">
        <v>0</v>
      </c>
      <c r="J8">
        <v>0</v>
      </c>
      <c r="K8">
        <v>0</v>
      </c>
      <c r="L8">
        <v>0</v>
      </c>
      <c r="M8">
        <v>300.000021</v>
      </c>
      <c r="N8">
        <v>24</v>
      </c>
      <c r="O8">
        <v>23.978667</v>
      </c>
      <c r="P8" s="75"/>
      <c r="Q8" s="55"/>
      <c r="R8" s="77">
        <f>(I8+K8)/F8</f>
        <v>0</v>
      </c>
      <c r="S8" s="48">
        <v>0.01</v>
      </c>
      <c r="T8" s="55"/>
      <c r="U8" s="55"/>
      <c r="V8" s="55"/>
      <c r="W8" s="55"/>
      <c r="X8" s="76"/>
    </row>
    <row r="9" spans="1:24" ht="12.75">
      <c r="A9">
        <v>0</v>
      </c>
      <c r="B9">
        <v>4</v>
      </c>
      <c r="C9"/>
      <c r="D9">
        <v>13</v>
      </c>
      <c r="E9">
        <v>1509</v>
      </c>
      <c r="F9">
        <v>2996</v>
      </c>
      <c r="G9">
        <v>35952000</v>
      </c>
      <c r="H9">
        <v>0.03777</v>
      </c>
      <c r="I9">
        <v>0</v>
      </c>
      <c r="J9">
        <v>0</v>
      </c>
      <c r="K9">
        <v>0</v>
      </c>
      <c r="L9">
        <v>0</v>
      </c>
      <c r="M9">
        <v>291.740838</v>
      </c>
      <c r="N9">
        <v>4</v>
      </c>
      <c r="O9">
        <v>3.994667</v>
      </c>
      <c r="P9" s="75"/>
      <c r="Q9" s="55"/>
      <c r="R9" s="77">
        <f>(I9+K9)/F9</f>
        <v>0</v>
      </c>
      <c r="S9" s="78">
        <v>0.05</v>
      </c>
      <c r="T9" s="55"/>
      <c r="U9" s="55"/>
      <c r="V9" s="55"/>
      <c r="W9" s="55"/>
      <c r="X9" s="76"/>
    </row>
    <row r="10" spans="1:24" ht="12.75">
      <c r="A10">
        <v>6</v>
      </c>
      <c r="B10">
        <v>5</v>
      </c>
      <c r="C10"/>
      <c r="D10">
        <v>13</v>
      </c>
      <c r="E10">
        <v>547</v>
      </c>
      <c r="F10">
        <v>1094</v>
      </c>
      <c r="G10">
        <v>4481024</v>
      </c>
      <c r="H10">
        <v>0.08395</v>
      </c>
      <c r="I10">
        <v>0</v>
      </c>
      <c r="J10">
        <v>0</v>
      </c>
      <c r="K10">
        <v>0</v>
      </c>
      <c r="L10">
        <v>0</v>
      </c>
      <c r="M10">
        <v>202.389295</v>
      </c>
      <c r="N10">
        <v>0.5</v>
      </c>
      <c r="O10">
        <v>0.497892</v>
      </c>
      <c r="P10" s="75"/>
      <c r="Q10" s="55"/>
      <c r="R10" s="77">
        <f>(I10+K10)*100/F10</f>
        <v>0</v>
      </c>
      <c r="S10" s="78">
        <v>0.05</v>
      </c>
      <c r="T10" s="55"/>
      <c r="U10" s="55"/>
      <c r="V10" s="55"/>
      <c r="W10" s="55"/>
      <c r="X10" s="76"/>
    </row>
    <row r="11" spans="1:24" ht="12.75">
      <c r="A11">
        <v>5</v>
      </c>
      <c r="B11">
        <v>6</v>
      </c>
      <c r="C11"/>
      <c r="D11">
        <v>13</v>
      </c>
      <c r="E11">
        <v>547</v>
      </c>
      <c r="F11">
        <v>1094</v>
      </c>
      <c r="G11">
        <v>4481024</v>
      </c>
      <c r="H11">
        <v>0.073421</v>
      </c>
      <c r="I11">
        <v>0</v>
      </c>
      <c r="J11">
        <v>0</v>
      </c>
      <c r="K11">
        <v>0</v>
      </c>
      <c r="L11">
        <v>0</v>
      </c>
      <c r="M11">
        <v>203.660373</v>
      </c>
      <c r="N11">
        <v>0.5</v>
      </c>
      <c r="O11">
        <v>0.497892</v>
      </c>
      <c r="P11" s="75"/>
      <c r="Q11" s="55"/>
      <c r="R11" s="77">
        <f>(I11+K11)*100/F11</f>
        <v>0</v>
      </c>
      <c r="S11" s="78">
        <v>0.05</v>
      </c>
      <c r="T11" s="55"/>
      <c r="U11" s="55"/>
      <c r="V11" s="55"/>
      <c r="W11" s="55"/>
      <c r="X11" s="76"/>
    </row>
    <row r="12" spans="1:24" ht="12.75">
      <c r="A12">
        <v>0</v>
      </c>
      <c r="B12">
        <v>7</v>
      </c>
      <c r="C12"/>
      <c r="D12">
        <v>15</v>
      </c>
      <c r="E12">
        <v>975</v>
      </c>
      <c r="F12">
        <v>900</v>
      </c>
      <c r="G12">
        <v>864000</v>
      </c>
      <c r="H12">
        <v>0.051361</v>
      </c>
      <c r="I12">
        <v>13</v>
      </c>
      <c r="J12">
        <v>12480</v>
      </c>
      <c r="K12">
        <v>0</v>
      </c>
      <c r="L12">
        <v>0</v>
      </c>
      <c r="M12">
        <v>213.491457</v>
      </c>
      <c r="N12">
        <v>0.096</v>
      </c>
      <c r="O12">
        <v>0.096</v>
      </c>
      <c r="P12" s="75"/>
      <c r="Q12" s="55"/>
      <c r="R12" s="77">
        <f aca="true" t="shared" si="0" ref="R12:R17">(I12+K12)/F12</f>
        <v>0.014444444444444444</v>
      </c>
      <c r="S12" s="78">
        <v>0.05</v>
      </c>
      <c r="T12" s="55"/>
      <c r="U12" s="55"/>
      <c r="V12" s="55"/>
      <c r="W12" s="55"/>
      <c r="X12" s="76"/>
    </row>
    <row r="13" spans="1:24" ht="12.75">
      <c r="A13">
        <v>0</v>
      </c>
      <c r="B13">
        <v>9</v>
      </c>
      <c r="C13"/>
      <c r="D13">
        <v>15</v>
      </c>
      <c r="E13">
        <v>973</v>
      </c>
      <c r="F13">
        <v>899</v>
      </c>
      <c r="G13">
        <v>863040</v>
      </c>
      <c r="H13">
        <v>0.042279</v>
      </c>
      <c r="I13">
        <v>4</v>
      </c>
      <c r="J13">
        <v>3840</v>
      </c>
      <c r="K13">
        <v>0</v>
      </c>
      <c r="L13">
        <v>0</v>
      </c>
      <c r="M13">
        <v>223.941232</v>
      </c>
      <c r="N13">
        <v>0.096</v>
      </c>
      <c r="O13">
        <v>0.095893</v>
      </c>
      <c r="P13" s="75"/>
      <c r="Q13" s="55"/>
      <c r="R13" s="77">
        <f t="shared" si="0"/>
        <v>0.004449388209121246</v>
      </c>
      <c r="S13" s="78">
        <v>0.05</v>
      </c>
      <c r="T13" s="55"/>
      <c r="U13" s="55"/>
      <c r="V13" s="55"/>
      <c r="W13" s="55"/>
      <c r="X13" s="76"/>
    </row>
    <row r="14" spans="1:24" ht="12.75">
      <c r="A14">
        <v>0</v>
      </c>
      <c r="B14">
        <v>10</v>
      </c>
      <c r="C14"/>
      <c r="D14">
        <v>13</v>
      </c>
      <c r="E14">
        <v>865</v>
      </c>
      <c r="F14">
        <v>4388</v>
      </c>
      <c r="G14">
        <v>17973248</v>
      </c>
      <c r="H14">
        <v>0.051016</v>
      </c>
      <c r="I14">
        <v>0</v>
      </c>
      <c r="J14">
        <v>0</v>
      </c>
      <c r="K14">
        <v>0</v>
      </c>
      <c r="L14">
        <v>0</v>
      </c>
      <c r="M14">
        <v>268.908879</v>
      </c>
      <c r="N14">
        <v>2</v>
      </c>
      <c r="O14">
        <v>1.997028</v>
      </c>
      <c r="P14" s="75"/>
      <c r="Q14" s="55"/>
      <c r="R14" s="77">
        <f t="shared" si="0"/>
        <v>0</v>
      </c>
      <c r="S14" s="48">
        <v>1E-07</v>
      </c>
      <c r="T14" s="55"/>
      <c r="U14" s="55"/>
      <c r="V14" s="55"/>
      <c r="W14" s="55"/>
      <c r="X14" s="76"/>
    </row>
    <row r="15" spans="1:24" ht="12.75">
      <c r="A15">
        <v>11</v>
      </c>
      <c r="B15">
        <v>10</v>
      </c>
      <c r="C15"/>
      <c r="D15">
        <v>15</v>
      </c>
      <c r="E15">
        <v>2122</v>
      </c>
      <c r="F15">
        <v>11238</v>
      </c>
      <c r="G15">
        <v>4495200</v>
      </c>
      <c r="H15">
        <v>0.014793</v>
      </c>
      <c r="I15">
        <v>0</v>
      </c>
      <c r="J15">
        <v>0</v>
      </c>
      <c r="K15">
        <v>0</v>
      </c>
      <c r="L15">
        <v>0</v>
      </c>
      <c r="M15">
        <v>299.78935</v>
      </c>
      <c r="N15">
        <v>0.5</v>
      </c>
      <c r="O15">
        <v>0.499467</v>
      </c>
      <c r="P15" s="75"/>
      <c r="Q15" s="55"/>
      <c r="R15" s="77">
        <f t="shared" si="0"/>
        <v>0</v>
      </c>
      <c r="S15" s="48">
        <v>0.0001</v>
      </c>
      <c r="T15" s="55"/>
      <c r="U15" s="55"/>
      <c r="V15" s="55"/>
      <c r="W15" s="55"/>
      <c r="X15" s="76"/>
    </row>
    <row r="16" spans="1:24" ht="12.75">
      <c r="A16">
        <v>0</v>
      </c>
      <c r="B16">
        <v>11</v>
      </c>
      <c r="C16"/>
      <c r="D16">
        <v>13</v>
      </c>
      <c r="E16">
        <v>345</v>
      </c>
      <c r="F16">
        <v>345</v>
      </c>
      <c r="G16">
        <v>1153680</v>
      </c>
      <c r="H16">
        <v>0.028022</v>
      </c>
      <c r="I16">
        <v>0</v>
      </c>
      <c r="J16">
        <v>0</v>
      </c>
      <c r="K16">
        <v>0</v>
      </c>
      <c r="L16">
        <v>0</v>
      </c>
      <c r="M16">
        <v>289.884429</v>
      </c>
      <c r="N16">
        <v>0.128</v>
      </c>
      <c r="O16">
        <v>0.128187</v>
      </c>
      <c r="P16" s="75"/>
      <c r="Q16" s="55"/>
      <c r="R16" s="77">
        <f t="shared" si="0"/>
        <v>0</v>
      </c>
      <c r="S16" s="48">
        <v>0.0001</v>
      </c>
      <c r="T16" s="55"/>
      <c r="U16" s="55"/>
      <c r="V16" s="55"/>
      <c r="W16" s="55"/>
      <c r="X16" s="76"/>
    </row>
    <row r="17" spans="1:24" ht="12.75">
      <c r="A17">
        <v>0</v>
      </c>
      <c r="B17">
        <v>8</v>
      </c>
      <c r="C17"/>
      <c r="D17">
        <v>15</v>
      </c>
      <c r="E17">
        <v>973</v>
      </c>
      <c r="F17">
        <v>899</v>
      </c>
      <c r="G17">
        <v>863040</v>
      </c>
      <c r="H17">
        <v>0.042471</v>
      </c>
      <c r="I17">
        <v>3</v>
      </c>
      <c r="J17">
        <v>2880</v>
      </c>
      <c r="K17">
        <v>0</v>
      </c>
      <c r="L17">
        <v>0</v>
      </c>
      <c r="M17">
        <v>214.16759</v>
      </c>
      <c r="N17">
        <v>0.096</v>
      </c>
      <c r="O17">
        <v>0.095893</v>
      </c>
      <c r="P17" s="75"/>
      <c r="Q17" s="55"/>
      <c r="R17" s="77">
        <f t="shared" si="0"/>
        <v>0.0033370411568409346</v>
      </c>
      <c r="S17" s="48">
        <v>0.0001</v>
      </c>
      <c r="T17" s="55"/>
      <c r="U17" s="55"/>
      <c r="V17" s="55"/>
      <c r="W17" s="55"/>
      <c r="X17" s="76"/>
    </row>
    <row r="18" spans="1:24" ht="12.75">
      <c r="A18">
        <v>1</v>
      </c>
      <c r="B18">
        <v>0</v>
      </c>
      <c r="C18"/>
      <c r="D18">
        <v>13</v>
      </c>
      <c r="E18">
        <v>527</v>
      </c>
      <c r="F18">
        <v>1054</v>
      </c>
      <c r="G18">
        <v>539648</v>
      </c>
      <c r="H18">
        <v>0.068844</v>
      </c>
      <c r="I18">
        <v>0</v>
      </c>
      <c r="J18">
        <v>0</v>
      </c>
      <c r="K18">
        <v>0</v>
      </c>
      <c r="L18">
        <v>0</v>
      </c>
      <c r="M18">
        <v>300.002255</v>
      </c>
      <c r="N18">
        <v>0.06</v>
      </c>
      <c r="O18">
        <v>0.059961</v>
      </c>
      <c r="P18" s="75"/>
      <c r="Q18" s="55"/>
      <c r="R18" s="77">
        <f>(I18+K18)*100/F18</f>
        <v>0</v>
      </c>
      <c r="S18" s="78">
        <v>0.05</v>
      </c>
      <c r="T18" s="55"/>
      <c r="U18" s="55"/>
      <c r="V18" s="55"/>
      <c r="W18" s="55"/>
      <c r="X18" s="76"/>
    </row>
    <row r="19" spans="1:24" ht="12.75">
      <c r="A19">
        <v>3</v>
      </c>
      <c r="B19">
        <v>0</v>
      </c>
      <c r="C19"/>
      <c r="D19">
        <v>13</v>
      </c>
      <c r="E19">
        <v>527</v>
      </c>
      <c r="F19">
        <v>1054</v>
      </c>
      <c r="G19">
        <v>539648</v>
      </c>
      <c r="H19">
        <v>0.070339</v>
      </c>
      <c r="I19">
        <v>0</v>
      </c>
      <c r="J19">
        <v>0</v>
      </c>
      <c r="K19">
        <v>0</v>
      </c>
      <c r="L19">
        <v>0</v>
      </c>
      <c r="M19">
        <v>299.998878</v>
      </c>
      <c r="N19">
        <v>0.06</v>
      </c>
      <c r="O19">
        <v>0.059961</v>
      </c>
      <c r="P19" s="75"/>
      <c r="Q19" s="55"/>
      <c r="R19" s="77">
        <f>(I19+K19)*100/F19</f>
        <v>0</v>
      </c>
      <c r="S19" s="78">
        <v>0.05</v>
      </c>
      <c r="T19" s="55"/>
      <c r="U19" s="55"/>
      <c r="V19" s="55"/>
      <c r="W19" s="55"/>
      <c r="X19" s="76"/>
    </row>
    <row r="20" spans="1:24" ht="12.75">
      <c r="A20">
        <v>7</v>
      </c>
      <c r="B20">
        <v>0</v>
      </c>
      <c r="C20"/>
      <c r="D20">
        <v>15</v>
      </c>
      <c r="E20">
        <v>900</v>
      </c>
      <c r="F20">
        <v>900</v>
      </c>
      <c r="G20">
        <v>864000</v>
      </c>
      <c r="H20">
        <v>0.048946</v>
      </c>
      <c r="I20">
        <v>15</v>
      </c>
      <c r="J20">
        <v>14400</v>
      </c>
      <c r="K20">
        <v>0</v>
      </c>
      <c r="L20">
        <v>0</v>
      </c>
      <c r="M20">
        <v>213.716155</v>
      </c>
      <c r="N20">
        <v>0.096</v>
      </c>
      <c r="O20">
        <v>0.096</v>
      </c>
      <c r="P20" s="75"/>
      <c r="Q20" s="55"/>
      <c r="R20" s="77">
        <f>(I20+K20)/F20</f>
        <v>0.016666666666666666</v>
      </c>
      <c r="S20" s="48">
        <v>0.0001</v>
      </c>
      <c r="T20" s="55"/>
      <c r="U20" s="55"/>
      <c r="V20" s="55"/>
      <c r="W20" s="55"/>
      <c r="X20" s="76"/>
    </row>
    <row r="21" spans="1:24" ht="12.75">
      <c r="A21">
        <v>8</v>
      </c>
      <c r="B21">
        <v>0</v>
      </c>
      <c r="C21"/>
      <c r="D21">
        <v>15</v>
      </c>
      <c r="E21">
        <v>899</v>
      </c>
      <c r="F21">
        <v>899</v>
      </c>
      <c r="G21">
        <v>863040</v>
      </c>
      <c r="H21">
        <v>0.04155</v>
      </c>
      <c r="I21">
        <v>9</v>
      </c>
      <c r="J21">
        <v>8640</v>
      </c>
      <c r="K21">
        <v>0</v>
      </c>
      <c r="L21">
        <v>0</v>
      </c>
      <c r="M21">
        <v>215.292649</v>
      </c>
      <c r="N21">
        <v>0.096</v>
      </c>
      <c r="O21">
        <v>0.095893</v>
      </c>
      <c r="P21" s="75"/>
      <c r="Q21" s="55"/>
      <c r="R21" s="77">
        <f>(I21+K21)/F21</f>
        <v>0.010011123470522803</v>
      </c>
      <c r="S21" s="48">
        <v>0.0001</v>
      </c>
      <c r="T21" s="55"/>
      <c r="U21" s="55"/>
      <c r="V21" s="55"/>
      <c r="W21" s="55"/>
      <c r="X21" s="76"/>
    </row>
    <row r="22" spans="1:24" ht="12.75">
      <c r="A22">
        <v>9</v>
      </c>
      <c r="B22">
        <v>0</v>
      </c>
      <c r="C22"/>
      <c r="D22">
        <v>15</v>
      </c>
      <c r="E22">
        <v>899</v>
      </c>
      <c r="F22">
        <v>899</v>
      </c>
      <c r="G22">
        <v>863040</v>
      </c>
      <c r="H22">
        <v>0.062796</v>
      </c>
      <c r="I22">
        <v>18</v>
      </c>
      <c r="J22">
        <v>17280</v>
      </c>
      <c r="K22">
        <v>0</v>
      </c>
      <c r="L22">
        <v>0</v>
      </c>
      <c r="M22">
        <v>226.140819</v>
      </c>
      <c r="N22">
        <v>0.096</v>
      </c>
      <c r="O22">
        <v>0.095893</v>
      </c>
      <c r="P22" s="75"/>
      <c r="Q22" s="55"/>
      <c r="R22" s="77">
        <f>(I22+K22)/F22</f>
        <v>0.020022246941045607</v>
      </c>
      <c r="S22" s="48">
        <v>0.0001</v>
      </c>
      <c r="T22" s="55"/>
      <c r="U22" s="55"/>
      <c r="V22" s="55"/>
      <c r="W22" s="55"/>
      <c r="X22" s="76"/>
    </row>
    <row r="23" spans="1:24" ht="13.5" thickBot="1">
      <c r="A23">
        <v>10</v>
      </c>
      <c r="B23">
        <v>0</v>
      </c>
      <c r="C23"/>
      <c r="D23">
        <v>15</v>
      </c>
      <c r="E23">
        <v>2071</v>
      </c>
      <c r="F23">
        <v>2195</v>
      </c>
      <c r="G23">
        <v>8990720</v>
      </c>
      <c r="H23">
        <v>0.04823</v>
      </c>
      <c r="I23">
        <v>0</v>
      </c>
      <c r="J23">
        <v>0</v>
      </c>
      <c r="K23">
        <v>0</v>
      </c>
      <c r="L23">
        <v>0</v>
      </c>
      <c r="M23">
        <v>270.363345</v>
      </c>
      <c r="N23">
        <v>1</v>
      </c>
      <c r="O23">
        <v>0.998969</v>
      </c>
      <c r="P23" s="79"/>
      <c r="Q23" s="59"/>
      <c r="R23" s="77">
        <f>(I23+K23)*100/F23</f>
        <v>0</v>
      </c>
      <c r="S23" s="78">
        <v>0.05</v>
      </c>
      <c r="T23" s="59"/>
      <c r="U23" s="59"/>
      <c r="V23" s="59"/>
      <c r="W23" s="59"/>
      <c r="X23" s="80"/>
    </row>
    <row r="24" ht="13.5" thickBot="1">
      <c r="S24" s="48"/>
    </row>
    <row r="25" spans="1:19" ht="13.5" thickBot="1">
      <c r="A25" s="493" t="s">
        <v>135</v>
      </c>
      <c r="B25" s="494"/>
      <c r="C25" s="494"/>
      <c r="D25" s="494"/>
      <c r="E25" s="495"/>
      <c r="S25" s="48"/>
    </row>
    <row r="26" spans="1:19" ht="12.75">
      <c r="A26" s="46"/>
      <c r="B26" s="64" t="s">
        <v>136</v>
      </c>
      <c r="C26" s="64" t="s">
        <v>137</v>
      </c>
      <c r="D26" s="64" t="s">
        <v>138</v>
      </c>
      <c r="E26" s="65" t="s">
        <v>139</v>
      </c>
      <c r="S26" s="48"/>
    </row>
    <row r="27" spans="1:5" ht="12.75">
      <c r="A27" s="81" t="s">
        <v>140</v>
      </c>
      <c r="B27" s="55">
        <v>0.004</v>
      </c>
      <c r="C27" s="55">
        <v>0.004</v>
      </c>
      <c r="D27" s="55">
        <v>0.002</v>
      </c>
      <c r="E27" s="76">
        <v>0.003</v>
      </c>
    </row>
    <row r="28" spans="1:5" ht="12.75">
      <c r="A28" s="81" t="s">
        <v>141</v>
      </c>
      <c r="B28" s="55">
        <v>7</v>
      </c>
      <c r="C28" s="55">
        <v>7</v>
      </c>
      <c r="D28" s="55">
        <v>7</v>
      </c>
      <c r="E28" s="55">
        <v>7</v>
      </c>
    </row>
    <row r="29" spans="1:5" ht="12.75">
      <c r="A29" s="81" t="s">
        <v>142</v>
      </c>
      <c r="B29" s="55">
        <v>7</v>
      </c>
      <c r="C29" s="55">
        <v>7</v>
      </c>
      <c r="D29" s="55">
        <v>7</v>
      </c>
      <c r="E29" s="55">
        <v>7</v>
      </c>
    </row>
    <row r="30" spans="1:5" ht="12.75">
      <c r="A30" s="81" t="s">
        <v>143</v>
      </c>
      <c r="B30" s="55">
        <v>7</v>
      </c>
      <c r="C30" s="55">
        <v>4</v>
      </c>
      <c r="D30" s="55">
        <v>3</v>
      </c>
      <c r="E30" s="76">
        <v>2</v>
      </c>
    </row>
    <row r="31" spans="1:5" ht="13.5" thickBot="1">
      <c r="A31" s="82" t="s">
        <v>144</v>
      </c>
      <c r="B31" s="487" t="s">
        <v>145</v>
      </c>
      <c r="C31" s="487"/>
      <c r="D31" s="487"/>
      <c r="E31" s="488"/>
    </row>
    <row r="32" spans="1:5" ht="13.5" thickBot="1">
      <c r="A32" s="83" t="s">
        <v>146</v>
      </c>
      <c r="B32" s="487" t="s">
        <v>147</v>
      </c>
      <c r="C32" s="487"/>
      <c r="D32" s="487"/>
      <c r="E32" s="488"/>
    </row>
    <row r="33" spans="1:5" ht="13.5" thickBot="1">
      <c r="A33" s="84"/>
      <c r="B33" s="62"/>
      <c r="C33" s="62"/>
      <c r="D33" s="62"/>
      <c r="E33" s="62"/>
    </row>
    <row r="34" spans="1:17" ht="13.5" thickBot="1">
      <c r="A34" s="498" t="s">
        <v>149</v>
      </c>
      <c r="B34" s="499"/>
      <c r="C34" s="499"/>
      <c r="D34" s="499"/>
      <c r="E34" s="499"/>
      <c r="F34" s="499"/>
      <c r="G34" s="500"/>
      <c r="I34" s="481" t="s">
        <v>148</v>
      </c>
      <c r="J34" s="503"/>
      <c r="K34" s="503"/>
      <c r="L34" s="503"/>
      <c r="M34" s="503"/>
      <c r="N34" s="503"/>
      <c r="O34" s="503"/>
      <c r="P34" s="503"/>
      <c r="Q34" s="504"/>
    </row>
    <row r="35" spans="1:17" ht="12.75">
      <c r="A35" s="435" t="s">
        <v>150</v>
      </c>
      <c r="B35" s="492"/>
      <c r="C35" s="490" t="s">
        <v>151</v>
      </c>
      <c r="D35" s="490"/>
      <c r="E35" s="490"/>
      <c r="F35" s="490"/>
      <c r="G35" s="491"/>
      <c r="I35" s="481" t="s">
        <v>303</v>
      </c>
      <c r="J35" s="482"/>
      <c r="K35" s="315" t="s">
        <v>304</v>
      </c>
      <c r="L35" s="315" t="s">
        <v>305</v>
      </c>
      <c r="M35" s="315" t="s">
        <v>306</v>
      </c>
      <c r="N35" s="315" t="s">
        <v>307</v>
      </c>
      <c r="O35" s="316" t="s">
        <v>309</v>
      </c>
      <c r="P35" s="321" t="s">
        <v>310</v>
      </c>
      <c r="Q35" s="322" t="s">
        <v>311</v>
      </c>
    </row>
    <row r="36" spans="1:17" ht="12.75" customHeight="1" thickBot="1">
      <c r="A36" s="437" t="s">
        <v>155</v>
      </c>
      <c r="B36" s="489"/>
      <c r="C36" s="404" t="s">
        <v>156</v>
      </c>
      <c r="D36" s="404"/>
      <c r="E36" s="404"/>
      <c r="F36" s="404"/>
      <c r="G36" s="405"/>
      <c r="I36" s="483"/>
      <c r="J36" s="484"/>
      <c r="K36" s="313" t="s">
        <v>293</v>
      </c>
      <c r="L36" s="314">
        <v>0.15</v>
      </c>
      <c r="M36" s="314">
        <v>0.15</v>
      </c>
      <c r="N36" s="314">
        <v>0.04</v>
      </c>
      <c r="O36" s="134">
        <v>0.002</v>
      </c>
      <c r="P36" s="319">
        <v>32</v>
      </c>
      <c r="Q36" s="320">
        <v>2</v>
      </c>
    </row>
    <row r="37" spans="1:17" ht="13.5" customHeight="1">
      <c r="A37" s="437" t="s">
        <v>158</v>
      </c>
      <c r="B37" s="489"/>
      <c r="C37" s="404" t="s">
        <v>159</v>
      </c>
      <c r="D37" s="404"/>
      <c r="E37" s="404"/>
      <c r="F37" s="404"/>
      <c r="G37" s="405"/>
      <c r="I37" s="481" t="s">
        <v>178</v>
      </c>
      <c r="J37" s="482"/>
      <c r="K37" s="315" t="s">
        <v>304</v>
      </c>
      <c r="L37" s="315" t="s">
        <v>305</v>
      </c>
      <c r="M37" s="315" t="s">
        <v>306</v>
      </c>
      <c r="N37" s="315" t="s">
        <v>307</v>
      </c>
      <c r="O37" s="316" t="s">
        <v>308</v>
      </c>
      <c r="P37" s="88"/>
      <c r="Q37" s="136"/>
    </row>
    <row r="38" spans="1:17" ht="13.5" thickBot="1">
      <c r="A38" s="437" t="s">
        <v>162</v>
      </c>
      <c r="B38" s="489"/>
      <c r="C38" s="404">
        <v>40</v>
      </c>
      <c r="D38" s="404"/>
      <c r="E38" s="404"/>
      <c r="F38" s="404"/>
      <c r="G38" s="405"/>
      <c r="I38" s="483"/>
      <c r="J38" s="484"/>
      <c r="K38" s="313" t="s">
        <v>293</v>
      </c>
      <c r="L38" s="314">
        <v>0.05</v>
      </c>
      <c r="M38" s="314">
        <v>0.05</v>
      </c>
      <c r="N38" s="314">
        <v>0.01</v>
      </c>
      <c r="O38" s="134">
        <v>0.002</v>
      </c>
      <c r="P38" s="317"/>
      <c r="Q38" s="318"/>
    </row>
    <row r="39" spans="1:7" ht="12.75">
      <c r="A39" s="428" t="s">
        <v>164</v>
      </c>
      <c r="B39" s="404"/>
      <c r="C39" s="404" t="s">
        <v>165</v>
      </c>
      <c r="D39" s="404"/>
      <c r="E39" s="404"/>
      <c r="F39" s="404"/>
      <c r="G39" s="405"/>
    </row>
    <row r="40" spans="1:7" ht="12.75">
      <c r="A40" s="428" t="s">
        <v>167</v>
      </c>
      <c r="B40" s="404"/>
      <c r="C40" s="404" t="s">
        <v>168</v>
      </c>
      <c r="D40" s="404"/>
      <c r="E40" s="404"/>
      <c r="F40" s="404"/>
      <c r="G40" s="405"/>
    </row>
    <row r="41" spans="1:7" ht="12.75">
      <c r="A41" s="428" t="s">
        <v>170</v>
      </c>
      <c r="B41" s="404"/>
      <c r="C41" s="404" t="s">
        <v>171</v>
      </c>
      <c r="D41" s="404"/>
      <c r="E41" s="404"/>
      <c r="F41" s="404"/>
      <c r="G41" s="405"/>
    </row>
    <row r="42" spans="1:7" ht="12.75">
      <c r="A42" s="437" t="s">
        <v>173</v>
      </c>
      <c r="B42" s="489"/>
      <c r="C42" s="404">
        <v>108</v>
      </c>
      <c r="D42" s="404"/>
      <c r="E42" s="404"/>
      <c r="F42" s="404"/>
      <c r="G42" s="405"/>
    </row>
    <row r="43" spans="1:7" ht="13.5" thickBot="1">
      <c r="A43" s="485" t="s">
        <v>176</v>
      </c>
      <c r="B43" s="486"/>
      <c r="C43" s="487" t="s">
        <v>177</v>
      </c>
      <c r="D43" s="487"/>
      <c r="E43" s="487"/>
      <c r="F43" s="487"/>
      <c r="G43" s="488"/>
    </row>
    <row r="44" ht="13.5" thickBot="1"/>
    <row r="45" spans="1:13" ht="13.5" thickBot="1">
      <c r="A45" s="438" t="s">
        <v>179</v>
      </c>
      <c r="B45" s="537"/>
      <c r="C45" s="537"/>
      <c r="D45" s="537"/>
      <c r="E45" s="537"/>
      <c r="F45" s="537"/>
      <c r="G45" s="537"/>
      <c r="H45" s="537"/>
      <c r="I45" s="537"/>
      <c r="J45" s="537"/>
      <c r="K45" s="537"/>
      <c r="L45" s="537"/>
      <c r="M45" s="439"/>
    </row>
    <row r="46" spans="1:13" ht="12.75">
      <c r="A46" s="98" t="s">
        <v>112</v>
      </c>
      <c r="B46" s="85">
        <v>7</v>
      </c>
      <c r="C46" s="86">
        <v>8</v>
      </c>
      <c r="D46" s="86">
        <v>11</v>
      </c>
      <c r="E46" s="86">
        <v>9</v>
      </c>
      <c r="F46" s="86">
        <v>10</v>
      </c>
      <c r="G46" s="86">
        <v>1</v>
      </c>
      <c r="H46" s="86">
        <v>11</v>
      </c>
      <c r="I46" s="86">
        <v>3</v>
      </c>
      <c r="J46" s="86">
        <v>4</v>
      </c>
      <c r="K46" s="86">
        <v>6</v>
      </c>
      <c r="L46" s="86">
        <v>11</v>
      </c>
      <c r="M46" s="87">
        <v>11</v>
      </c>
    </row>
    <row r="47" spans="1:13" ht="12.75">
      <c r="A47" s="99" t="s">
        <v>180</v>
      </c>
      <c r="B47" s="75">
        <v>0.0015</v>
      </c>
      <c r="C47" s="55">
        <v>0.0015</v>
      </c>
      <c r="D47" s="55">
        <v>0.001</v>
      </c>
      <c r="E47" s="55">
        <v>0.0015</v>
      </c>
      <c r="F47" s="55">
        <v>0.002</v>
      </c>
      <c r="G47" s="55">
        <v>0.005</v>
      </c>
      <c r="H47" s="55">
        <v>0.001</v>
      </c>
      <c r="I47" s="55">
        <v>0.005</v>
      </c>
      <c r="J47" s="55">
        <v>0.0015</v>
      </c>
      <c r="K47" s="55">
        <v>0.0018</v>
      </c>
      <c r="L47" s="55">
        <v>0.001</v>
      </c>
      <c r="M47" s="76">
        <v>0.002</v>
      </c>
    </row>
    <row r="48" spans="1:13" ht="12.75">
      <c r="A48" s="99" t="s">
        <v>181</v>
      </c>
      <c r="B48" s="75" t="s">
        <v>183</v>
      </c>
      <c r="C48" s="55" t="s">
        <v>183</v>
      </c>
      <c r="D48" s="55" t="s">
        <v>184</v>
      </c>
      <c r="E48" s="55" t="s">
        <v>183</v>
      </c>
      <c r="F48" s="55" t="s">
        <v>183</v>
      </c>
      <c r="G48" s="55" t="s">
        <v>183</v>
      </c>
      <c r="H48" s="55" t="s">
        <v>184</v>
      </c>
      <c r="I48" s="55" t="s">
        <v>183</v>
      </c>
      <c r="J48" s="55" t="s">
        <v>183</v>
      </c>
      <c r="K48" s="55" t="s">
        <v>184</v>
      </c>
      <c r="L48" s="55" t="s">
        <v>184</v>
      </c>
      <c r="M48" s="76" t="s">
        <v>183</v>
      </c>
    </row>
    <row r="49" spans="1:13" ht="13.5" thickBot="1">
      <c r="A49" s="100" t="s">
        <v>182</v>
      </c>
      <c r="B49" s="79">
        <v>0.0001</v>
      </c>
      <c r="C49" s="59">
        <v>0.0001</v>
      </c>
      <c r="D49" s="59">
        <v>0.0001</v>
      </c>
      <c r="E49" s="59">
        <v>0.0001</v>
      </c>
      <c r="F49" s="59">
        <v>0.0001</v>
      </c>
      <c r="G49" s="59">
        <v>0.0001</v>
      </c>
      <c r="H49" s="59">
        <v>0.0001</v>
      </c>
      <c r="I49" s="59">
        <v>0.0001</v>
      </c>
      <c r="J49" s="59">
        <v>0.0001</v>
      </c>
      <c r="K49" s="59">
        <v>0.0001</v>
      </c>
      <c r="L49" s="59">
        <v>0.005</v>
      </c>
      <c r="M49" s="80">
        <v>0.0001</v>
      </c>
    </row>
    <row r="58" ht="12.75">
      <c r="A58" s="88"/>
    </row>
    <row r="59" spans="1:3" ht="12.75">
      <c r="A59" s="88"/>
      <c r="B59" s="88"/>
      <c r="C59" s="88"/>
    </row>
  </sheetData>
  <mergeCells count="44">
    <mergeCell ref="A43:B43"/>
    <mergeCell ref="C43:G43"/>
    <mergeCell ref="A45:M45"/>
    <mergeCell ref="A41:B41"/>
    <mergeCell ref="C41:G41"/>
    <mergeCell ref="A42:B42"/>
    <mergeCell ref="C42:G42"/>
    <mergeCell ref="A39:B39"/>
    <mergeCell ref="C39:G39"/>
    <mergeCell ref="A40:B40"/>
    <mergeCell ref="C40:G40"/>
    <mergeCell ref="A34:G34"/>
    <mergeCell ref="A35:B35"/>
    <mergeCell ref="C35:G35"/>
    <mergeCell ref="A38:B38"/>
    <mergeCell ref="C38:G38"/>
    <mergeCell ref="A36:B36"/>
    <mergeCell ref="C36:G36"/>
    <mergeCell ref="A37:B37"/>
    <mergeCell ref="C37:G37"/>
    <mergeCell ref="G1:G2"/>
    <mergeCell ref="H1:H2"/>
    <mergeCell ref="M1:M2"/>
    <mergeCell ref="I1:I2"/>
    <mergeCell ref="N1:N2"/>
    <mergeCell ref="A25:E25"/>
    <mergeCell ref="A1:A2"/>
    <mergeCell ref="B32:E32"/>
    <mergeCell ref="B31:E31"/>
    <mergeCell ref="B1:B2"/>
    <mergeCell ref="C1:C2"/>
    <mergeCell ref="D1:D2"/>
    <mergeCell ref="E1:E2"/>
    <mergeCell ref="F1:F2"/>
    <mergeCell ref="I34:Q34"/>
    <mergeCell ref="I35:J36"/>
    <mergeCell ref="I37:J38"/>
    <mergeCell ref="V1:X1"/>
    <mergeCell ref="R1:U1"/>
    <mergeCell ref="J1:J2"/>
    <mergeCell ref="K1:K2"/>
    <mergeCell ref="L1:L2"/>
    <mergeCell ref="O1:O2"/>
    <mergeCell ref="P1:Q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Sheet42">
    <tabColor indexed="55"/>
  </sheetPr>
  <dimension ref="A1:Z99"/>
  <sheetViews>
    <sheetView workbookViewId="0" topLeftCell="A1">
      <selection activeCell="A1" sqref="A1:IV16384"/>
    </sheetView>
  </sheetViews>
  <sheetFormatPr defaultColWidth="9.140625" defaultRowHeight="12.75"/>
  <cols>
    <col min="1" max="1" width="12.00390625" style="61" customWidth="1"/>
    <col min="2" max="2" width="12.7109375" style="61" bestFit="1" customWidth="1"/>
    <col min="3" max="6" width="9.140625" style="61" customWidth="1"/>
    <col min="7" max="7" width="12.00390625" style="61" customWidth="1"/>
    <col min="8" max="16384" width="9.140625" style="61" customWidth="1"/>
  </cols>
  <sheetData>
    <row r="1" spans="1:26" ht="12.75" customHeight="1">
      <c r="A1" s="501" t="s">
        <v>111</v>
      </c>
      <c r="B1" s="496" t="s">
        <v>112</v>
      </c>
      <c r="C1" s="496" t="s">
        <v>113</v>
      </c>
      <c r="D1" s="496" t="s">
        <v>114</v>
      </c>
      <c r="E1" s="496" t="s">
        <v>115</v>
      </c>
      <c r="F1" s="496" t="s">
        <v>116</v>
      </c>
      <c r="G1" s="496" t="s">
        <v>117</v>
      </c>
      <c r="H1" s="496" t="s">
        <v>118</v>
      </c>
      <c r="I1" s="496" t="s">
        <v>119</v>
      </c>
      <c r="J1" s="496" t="s">
        <v>120</v>
      </c>
      <c r="K1" s="496" t="s">
        <v>121</v>
      </c>
      <c r="L1" s="496" t="s">
        <v>122</v>
      </c>
      <c r="M1" s="496" t="s">
        <v>109</v>
      </c>
      <c r="N1" s="496" t="s">
        <v>123</v>
      </c>
      <c r="O1" s="506" t="s">
        <v>124</v>
      </c>
      <c r="P1" s="457" t="s">
        <v>98</v>
      </c>
      <c r="Q1" s="459"/>
      <c r="R1" s="459" t="s">
        <v>99</v>
      </c>
      <c r="S1" s="459"/>
      <c r="T1" s="47"/>
      <c r="U1" s="47"/>
      <c r="V1" s="459" t="s">
        <v>100</v>
      </c>
      <c r="W1" s="459"/>
      <c r="X1" s="459"/>
      <c r="Y1" s="64" t="s">
        <v>101</v>
      </c>
      <c r="Z1" s="65"/>
    </row>
    <row r="2" spans="1:26" ht="39" thickBot="1">
      <c r="A2" s="502"/>
      <c r="B2" s="497"/>
      <c r="C2" s="497"/>
      <c r="D2" s="497"/>
      <c r="E2" s="497"/>
      <c r="F2" s="497"/>
      <c r="G2" s="497"/>
      <c r="H2" s="497"/>
      <c r="I2" s="497"/>
      <c r="J2" s="497"/>
      <c r="K2" s="497"/>
      <c r="L2" s="497"/>
      <c r="M2" s="497"/>
      <c r="N2" s="497"/>
      <c r="O2" s="507"/>
      <c r="P2" s="66" t="s">
        <v>125</v>
      </c>
      <c r="Q2" s="67" t="s">
        <v>103</v>
      </c>
      <c r="R2" s="67" t="s">
        <v>126</v>
      </c>
      <c r="S2" s="67" t="s">
        <v>185</v>
      </c>
      <c r="T2" s="49" t="s">
        <v>128</v>
      </c>
      <c r="U2" s="49" t="s">
        <v>129</v>
      </c>
      <c r="V2" s="67" t="s">
        <v>130</v>
      </c>
      <c r="W2" s="67" t="s">
        <v>131</v>
      </c>
      <c r="X2" s="67" t="s">
        <v>132</v>
      </c>
      <c r="Y2" s="70" t="s">
        <v>109</v>
      </c>
      <c r="Z2" s="71" t="s">
        <v>133</v>
      </c>
    </row>
    <row r="3" spans="1:26" ht="12.75">
      <c r="A3">
        <v>1</v>
      </c>
      <c r="B3">
        <v>0</v>
      </c>
      <c r="C3">
        <v>0</v>
      </c>
      <c r="D3"/>
      <c r="E3">
        <v>4136</v>
      </c>
      <c r="F3">
        <v>12028</v>
      </c>
      <c r="G3">
        <v>98760640</v>
      </c>
      <c r="H3">
        <v>0.749325</v>
      </c>
      <c r="I3">
        <v>0</v>
      </c>
      <c r="J3">
        <v>0</v>
      </c>
      <c r="K3">
        <v>0</v>
      </c>
      <c r="L3">
        <v>0</v>
      </c>
      <c r="M3">
        <v>269.361188</v>
      </c>
      <c r="N3">
        <v>30</v>
      </c>
      <c r="O3">
        <v>10.973404</v>
      </c>
      <c r="P3" s="46">
        <f>SUM(O3:O42)</f>
        <v>198.16382000000004</v>
      </c>
      <c r="Q3" s="64">
        <f>P3/SUM(N3:N42)</f>
        <v>0.25405617948717957</v>
      </c>
      <c r="R3" s="64">
        <f aca="true" t="shared" si="0" ref="R3:R42">(I3+K3)/F3</f>
        <v>0</v>
      </c>
      <c r="S3" s="64"/>
      <c r="T3" s="325" t="s">
        <v>186</v>
      </c>
      <c r="U3" s="64">
        <v>100</v>
      </c>
      <c r="V3" s="64">
        <f>SUM(O3:O60)</f>
        <v>207.2944559999999</v>
      </c>
      <c r="W3" s="64">
        <f>(SUM(G3:G60)-SUM(J3:J60)-SUM(L3:L60))/9000000</f>
        <v>207.27814044444443</v>
      </c>
      <c r="X3" s="64">
        <f>SUM(O3:O60)</f>
        <v>207.2944559999999</v>
      </c>
      <c r="Y3">
        <v>268.06</v>
      </c>
      <c r="Z3" s="65">
        <f>W3/Y3</f>
        <v>0.7732527808865345</v>
      </c>
    </row>
    <row r="4" spans="1:26" ht="12.75">
      <c r="A4">
        <v>2</v>
      </c>
      <c r="B4">
        <v>0</v>
      </c>
      <c r="C4">
        <v>0</v>
      </c>
      <c r="D4"/>
      <c r="E4">
        <v>3847</v>
      </c>
      <c r="F4">
        <v>11315</v>
      </c>
      <c r="G4">
        <v>91944960</v>
      </c>
      <c r="H4">
        <v>1.400076</v>
      </c>
      <c r="I4">
        <v>0</v>
      </c>
      <c r="J4">
        <v>0</v>
      </c>
      <c r="K4">
        <v>0</v>
      </c>
      <c r="L4">
        <v>0</v>
      </c>
      <c r="M4">
        <v>270.000001</v>
      </c>
      <c r="N4">
        <v>30</v>
      </c>
      <c r="O4">
        <v>10.216107</v>
      </c>
      <c r="P4" s="81"/>
      <c r="Q4" s="55"/>
      <c r="R4" s="55">
        <f t="shared" si="0"/>
        <v>0</v>
      </c>
      <c r="S4" s="55"/>
      <c r="T4" s="55"/>
      <c r="U4" s="55"/>
      <c r="V4" s="55"/>
      <c r="W4" s="55"/>
      <c r="X4" s="55"/>
      <c r="Y4" s="55"/>
      <c r="Z4" s="76"/>
    </row>
    <row r="5" spans="1:26" ht="12.75">
      <c r="A5">
        <v>3</v>
      </c>
      <c r="B5">
        <v>0</v>
      </c>
      <c r="C5">
        <v>0</v>
      </c>
      <c r="D5"/>
      <c r="E5">
        <v>2637</v>
      </c>
      <c r="F5">
        <v>8082</v>
      </c>
      <c r="G5">
        <v>62306080</v>
      </c>
      <c r="H5">
        <v>0.923632</v>
      </c>
      <c r="I5">
        <v>0</v>
      </c>
      <c r="J5">
        <v>0</v>
      </c>
      <c r="K5">
        <v>0</v>
      </c>
      <c r="L5">
        <v>0</v>
      </c>
      <c r="M5">
        <v>267.157378</v>
      </c>
      <c r="N5">
        <v>30</v>
      </c>
      <c r="O5">
        <v>6.922898</v>
      </c>
      <c r="P5" s="81"/>
      <c r="Q5" s="55"/>
      <c r="R5" s="55">
        <f t="shared" si="0"/>
        <v>0</v>
      </c>
      <c r="S5" s="55"/>
      <c r="T5" s="55"/>
      <c r="U5" s="55"/>
      <c r="V5" s="55"/>
      <c r="W5" s="55"/>
      <c r="X5" s="55"/>
      <c r="Y5" s="55"/>
      <c r="Z5" s="76"/>
    </row>
    <row r="6" spans="1:26" ht="12.75">
      <c r="A6">
        <v>4</v>
      </c>
      <c r="B6">
        <v>0</v>
      </c>
      <c r="C6">
        <v>0</v>
      </c>
      <c r="D6"/>
      <c r="E6">
        <v>3975</v>
      </c>
      <c r="F6">
        <v>11664</v>
      </c>
      <c r="G6">
        <v>94953280</v>
      </c>
      <c r="H6">
        <v>0.764067</v>
      </c>
      <c r="I6">
        <v>0</v>
      </c>
      <c r="J6">
        <v>0</v>
      </c>
      <c r="K6">
        <v>0</v>
      </c>
      <c r="L6">
        <v>0</v>
      </c>
      <c r="M6">
        <v>269.999988</v>
      </c>
      <c r="N6">
        <v>30</v>
      </c>
      <c r="O6">
        <v>10.550364</v>
      </c>
      <c r="P6" s="81"/>
      <c r="Q6" s="55"/>
      <c r="R6" s="55">
        <f t="shared" si="0"/>
        <v>0</v>
      </c>
      <c r="S6" s="55"/>
      <c r="T6" s="55"/>
      <c r="U6" s="55"/>
      <c r="V6" s="55"/>
      <c r="W6" s="55"/>
      <c r="X6" s="55"/>
      <c r="Y6" s="55"/>
      <c r="Z6" s="76"/>
    </row>
    <row r="7" spans="1:26" ht="12.75">
      <c r="A7">
        <v>5</v>
      </c>
      <c r="B7">
        <v>0</v>
      </c>
      <c r="C7">
        <v>0</v>
      </c>
      <c r="D7"/>
      <c r="E7">
        <v>3426</v>
      </c>
      <c r="F7">
        <v>10050</v>
      </c>
      <c r="G7">
        <v>81448640</v>
      </c>
      <c r="H7">
        <v>1.050556</v>
      </c>
      <c r="I7">
        <v>0</v>
      </c>
      <c r="J7">
        <v>0</v>
      </c>
      <c r="K7">
        <v>0</v>
      </c>
      <c r="L7">
        <v>0</v>
      </c>
      <c r="M7">
        <v>270.000013</v>
      </c>
      <c r="N7">
        <v>30</v>
      </c>
      <c r="O7">
        <v>9.049849</v>
      </c>
      <c r="P7" s="81"/>
      <c r="Q7" s="55"/>
      <c r="R7" s="55">
        <f t="shared" si="0"/>
        <v>0</v>
      </c>
      <c r="S7" s="56"/>
      <c r="T7" s="55"/>
      <c r="U7" s="55"/>
      <c r="V7" s="55"/>
      <c r="W7" s="55"/>
      <c r="X7" s="55"/>
      <c r="Y7" s="55"/>
      <c r="Z7" s="76"/>
    </row>
    <row r="8" spans="1:26" ht="12.75">
      <c r="A8">
        <v>6</v>
      </c>
      <c r="B8">
        <v>0</v>
      </c>
      <c r="C8">
        <v>0</v>
      </c>
      <c r="D8"/>
      <c r="E8">
        <v>3638</v>
      </c>
      <c r="F8">
        <v>10683</v>
      </c>
      <c r="G8">
        <v>86708640</v>
      </c>
      <c r="H8">
        <v>0.889037</v>
      </c>
      <c r="I8">
        <v>0</v>
      </c>
      <c r="J8">
        <v>0</v>
      </c>
      <c r="K8">
        <v>0</v>
      </c>
      <c r="L8">
        <v>0</v>
      </c>
      <c r="M8">
        <v>269.999999</v>
      </c>
      <c r="N8">
        <v>30</v>
      </c>
      <c r="O8">
        <v>9.634293</v>
      </c>
      <c r="P8" s="81"/>
      <c r="Q8" s="55"/>
      <c r="R8" s="55">
        <f t="shared" si="0"/>
        <v>0</v>
      </c>
      <c r="S8" s="55"/>
      <c r="T8" s="55"/>
      <c r="U8" s="55"/>
      <c r="V8" s="55"/>
      <c r="W8" s="55"/>
      <c r="X8" s="55"/>
      <c r="Y8" s="55"/>
      <c r="Z8" s="76"/>
    </row>
    <row r="9" spans="1:26" ht="12.75">
      <c r="A9">
        <v>11</v>
      </c>
      <c r="B9">
        <v>0</v>
      </c>
      <c r="C9">
        <v>0</v>
      </c>
      <c r="D9"/>
      <c r="E9">
        <v>51</v>
      </c>
      <c r="F9">
        <v>1428</v>
      </c>
      <c r="G9">
        <v>456960</v>
      </c>
      <c r="H9">
        <v>0.414637</v>
      </c>
      <c r="I9">
        <v>0</v>
      </c>
      <c r="J9">
        <v>0</v>
      </c>
      <c r="K9">
        <v>0</v>
      </c>
      <c r="L9">
        <v>0</v>
      </c>
      <c r="M9">
        <v>270</v>
      </c>
      <c r="N9">
        <v>0</v>
      </c>
      <c r="O9">
        <v>0.050773</v>
      </c>
      <c r="P9" s="81"/>
      <c r="Q9" s="55"/>
      <c r="R9" s="55">
        <f t="shared" si="0"/>
        <v>0</v>
      </c>
      <c r="S9" s="55"/>
      <c r="T9" s="55"/>
      <c r="U9" s="55"/>
      <c r="V9" s="55"/>
      <c r="W9" s="55"/>
      <c r="X9" s="55"/>
      <c r="Y9" s="55"/>
      <c r="Z9" s="76"/>
    </row>
    <row r="10" spans="1:26" ht="12.75">
      <c r="A10">
        <v>12</v>
      </c>
      <c r="B10">
        <v>0</v>
      </c>
      <c r="C10">
        <v>0</v>
      </c>
      <c r="D10"/>
      <c r="E10">
        <v>47</v>
      </c>
      <c r="F10">
        <v>1197</v>
      </c>
      <c r="G10">
        <v>383040</v>
      </c>
      <c r="H10">
        <v>0.459106</v>
      </c>
      <c r="I10">
        <v>0</v>
      </c>
      <c r="J10">
        <v>0</v>
      </c>
      <c r="K10">
        <v>0</v>
      </c>
      <c r="L10">
        <v>0</v>
      </c>
      <c r="M10">
        <v>269.999993</v>
      </c>
      <c r="N10">
        <v>0</v>
      </c>
      <c r="O10">
        <v>0.04256</v>
      </c>
      <c r="P10" s="81"/>
      <c r="Q10" s="55"/>
      <c r="R10" s="55">
        <f t="shared" si="0"/>
        <v>0</v>
      </c>
      <c r="S10" s="55"/>
      <c r="T10" s="55"/>
      <c r="U10" s="55"/>
      <c r="V10" s="55"/>
      <c r="W10" s="55"/>
      <c r="X10" s="55"/>
      <c r="Y10" s="55"/>
      <c r="Z10" s="76"/>
    </row>
    <row r="11" spans="1:26" ht="12.75">
      <c r="A11">
        <v>13</v>
      </c>
      <c r="B11">
        <v>0</v>
      </c>
      <c r="C11">
        <v>0</v>
      </c>
      <c r="D11"/>
      <c r="E11">
        <v>57</v>
      </c>
      <c r="F11">
        <v>1608</v>
      </c>
      <c r="G11">
        <v>514560</v>
      </c>
      <c r="H11">
        <v>0.394816</v>
      </c>
      <c r="I11">
        <v>0</v>
      </c>
      <c r="J11">
        <v>0</v>
      </c>
      <c r="K11">
        <v>0</v>
      </c>
      <c r="L11">
        <v>0</v>
      </c>
      <c r="M11">
        <v>269.999988</v>
      </c>
      <c r="N11">
        <v>0</v>
      </c>
      <c r="O11">
        <v>0.057173</v>
      </c>
      <c r="P11" s="81"/>
      <c r="Q11" s="55"/>
      <c r="R11" s="55">
        <f t="shared" si="0"/>
        <v>0</v>
      </c>
      <c r="S11" s="55"/>
      <c r="T11" s="55"/>
      <c r="U11" s="55"/>
      <c r="V11" s="55"/>
      <c r="W11" s="55"/>
      <c r="X11" s="55"/>
      <c r="Y11" s="55"/>
      <c r="Z11" s="76"/>
    </row>
    <row r="12" spans="1:26" ht="12.75">
      <c r="A12">
        <v>14</v>
      </c>
      <c r="B12">
        <v>0</v>
      </c>
      <c r="C12">
        <v>0</v>
      </c>
      <c r="D12"/>
      <c r="E12">
        <v>50</v>
      </c>
      <c r="F12">
        <v>990</v>
      </c>
      <c r="G12">
        <v>316800</v>
      </c>
      <c r="H12">
        <v>0.541679</v>
      </c>
      <c r="I12">
        <v>0</v>
      </c>
      <c r="J12">
        <v>0</v>
      </c>
      <c r="K12">
        <v>0</v>
      </c>
      <c r="L12">
        <v>0</v>
      </c>
      <c r="M12">
        <v>270.000016</v>
      </c>
      <c r="N12">
        <v>0</v>
      </c>
      <c r="O12">
        <v>0.0352</v>
      </c>
      <c r="P12" s="81"/>
      <c r="Q12" s="55"/>
      <c r="R12" s="55">
        <f t="shared" si="0"/>
        <v>0</v>
      </c>
      <c r="S12" s="55"/>
      <c r="T12" s="55"/>
      <c r="U12" s="55"/>
      <c r="V12" s="55"/>
      <c r="W12" s="55"/>
      <c r="X12" s="55"/>
      <c r="Y12" s="55"/>
      <c r="Z12" s="76"/>
    </row>
    <row r="13" spans="1:26" ht="12.75">
      <c r="A13">
        <v>15</v>
      </c>
      <c r="B13">
        <v>0</v>
      </c>
      <c r="C13">
        <v>0</v>
      </c>
      <c r="D13"/>
      <c r="E13">
        <v>59</v>
      </c>
      <c r="F13">
        <v>1260</v>
      </c>
      <c r="G13">
        <v>403200</v>
      </c>
      <c r="H13">
        <v>0.384125</v>
      </c>
      <c r="I13">
        <v>0</v>
      </c>
      <c r="J13">
        <v>0</v>
      </c>
      <c r="K13">
        <v>0</v>
      </c>
      <c r="L13">
        <v>0</v>
      </c>
      <c r="M13">
        <v>265.199205</v>
      </c>
      <c r="N13">
        <v>0</v>
      </c>
      <c r="O13">
        <v>0.0448</v>
      </c>
      <c r="P13" s="81"/>
      <c r="Q13" s="55"/>
      <c r="R13" s="55">
        <f t="shared" si="0"/>
        <v>0</v>
      </c>
      <c r="S13" s="55"/>
      <c r="T13" s="55"/>
      <c r="U13" s="55"/>
      <c r="V13" s="55"/>
      <c r="W13" s="55"/>
      <c r="X13" s="55"/>
      <c r="Y13" s="55"/>
      <c r="Z13" s="76"/>
    </row>
    <row r="14" spans="1:26" ht="12.75">
      <c r="A14">
        <v>16</v>
      </c>
      <c r="B14">
        <v>0</v>
      </c>
      <c r="C14">
        <v>0</v>
      </c>
      <c r="D14"/>
      <c r="E14">
        <v>53</v>
      </c>
      <c r="F14">
        <v>1229</v>
      </c>
      <c r="G14">
        <v>393280</v>
      </c>
      <c r="H14">
        <v>0.437767</v>
      </c>
      <c r="I14">
        <v>0</v>
      </c>
      <c r="J14">
        <v>0</v>
      </c>
      <c r="K14">
        <v>0</v>
      </c>
      <c r="L14">
        <v>0</v>
      </c>
      <c r="M14">
        <v>270</v>
      </c>
      <c r="N14">
        <v>0</v>
      </c>
      <c r="O14">
        <v>0.043698</v>
      </c>
      <c r="P14" s="81"/>
      <c r="Q14" s="55"/>
      <c r="R14" s="55">
        <f t="shared" si="0"/>
        <v>0</v>
      </c>
      <c r="S14" s="55"/>
      <c r="T14" s="55"/>
      <c r="U14" s="55"/>
      <c r="V14" s="55"/>
      <c r="W14" s="55"/>
      <c r="X14" s="55"/>
      <c r="Y14" s="55"/>
      <c r="Z14" s="76"/>
    </row>
    <row r="15" spans="1:26" ht="12.75">
      <c r="A15">
        <v>17</v>
      </c>
      <c r="B15">
        <v>0</v>
      </c>
      <c r="C15">
        <v>0</v>
      </c>
      <c r="D15"/>
      <c r="E15">
        <v>45</v>
      </c>
      <c r="F15">
        <v>1186</v>
      </c>
      <c r="G15">
        <v>379520</v>
      </c>
      <c r="H15">
        <v>0.543164</v>
      </c>
      <c r="I15">
        <v>0</v>
      </c>
      <c r="J15">
        <v>0</v>
      </c>
      <c r="K15">
        <v>0</v>
      </c>
      <c r="L15">
        <v>0</v>
      </c>
      <c r="M15">
        <v>269.999999</v>
      </c>
      <c r="N15">
        <v>0</v>
      </c>
      <c r="O15">
        <v>0.042169</v>
      </c>
      <c r="P15" s="81"/>
      <c r="Q15" s="55"/>
      <c r="R15" s="55">
        <f t="shared" si="0"/>
        <v>0</v>
      </c>
      <c r="S15" s="55"/>
      <c r="T15" s="55"/>
      <c r="U15" s="55"/>
      <c r="V15" s="55"/>
      <c r="W15" s="55"/>
      <c r="X15" s="55"/>
      <c r="Y15" s="55"/>
      <c r="Z15" s="76"/>
    </row>
    <row r="16" spans="1:26" ht="12.75">
      <c r="A16">
        <v>18</v>
      </c>
      <c r="B16">
        <v>0</v>
      </c>
      <c r="C16">
        <v>0</v>
      </c>
      <c r="D16"/>
      <c r="E16">
        <v>50</v>
      </c>
      <c r="F16">
        <v>1382</v>
      </c>
      <c r="G16">
        <v>442240</v>
      </c>
      <c r="H16">
        <v>0.430048</v>
      </c>
      <c r="I16">
        <v>0</v>
      </c>
      <c r="J16">
        <v>0</v>
      </c>
      <c r="K16">
        <v>0</v>
      </c>
      <c r="L16">
        <v>0</v>
      </c>
      <c r="M16">
        <v>269.99999</v>
      </c>
      <c r="N16">
        <v>0</v>
      </c>
      <c r="O16">
        <v>0.049138</v>
      </c>
      <c r="P16" s="81"/>
      <c r="Q16" s="55"/>
      <c r="R16" s="55">
        <f t="shared" si="0"/>
        <v>0</v>
      </c>
      <c r="S16" s="55"/>
      <c r="T16" s="55"/>
      <c r="U16" s="55"/>
      <c r="V16" s="55"/>
      <c r="W16" s="55"/>
      <c r="X16" s="55"/>
      <c r="Y16" s="55"/>
      <c r="Z16" s="76"/>
    </row>
    <row r="17" spans="1:26" ht="12.75">
      <c r="A17">
        <v>19</v>
      </c>
      <c r="B17">
        <v>0</v>
      </c>
      <c r="C17">
        <v>0</v>
      </c>
      <c r="D17"/>
      <c r="E17">
        <v>53</v>
      </c>
      <c r="F17">
        <v>1426</v>
      </c>
      <c r="G17">
        <v>456320</v>
      </c>
      <c r="H17">
        <v>0.465235</v>
      </c>
      <c r="I17">
        <v>0</v>
      </c>
      <c r="J17">
        <v>0</v>
      </c>
      <c r="K17">
        <v>0</v>
      </c>
      <c r="L17">
        <v>0</v>
      </c>
      <c r="M17">
        <v>228.853754</v>
      </c>
      <c r="N17">
        <v>0</v>
      </c>
      <c r="O17">
        <v>0.050702</v>
      </c>
      <c r="P17" s="81"/>
      <c r="Q17" s="55"/>
      <c r="R17" s="55">
        <f t="shared" si="0"/>
        <v>0</v>
      </c>
      <c r="S17" s="55"/>
      <c r="T17" s="55"/>
      <c r="U17" s="55"/>
      <c r="V17" s="55"/>
      <c r="W17" s="55"/>
      <c r="X17" s="55"/>
      <c r="Y17" s="55"/>
      <c r="Z17" s="76"/>
    </row>
    <row r="18" spans="1:26" ht="12.75">
      <c r="A18">
        <v>20</v>
      </c>
      <c r="B18">
        <v>0</v>
      </c>
      <c r="C18">
        <v>0</v>
      </c>
      <c r="D18"/>
      <c r="E18">
        <v>40</v>
      </c>
      <c r="F18">
        <v>1335</v>
      </c>
      <c r="G18">
        <v>427200</v>
      </c>
      <c r="H18">
        <v>0.468854</v>
      </c>
      <c r="I18">
        <v>0</v>
      </c>
      <c r="J18">
        <v>0</v>
      </c>
      <c r="K18">
        <v>0</v>
      </c>
      <c r="L18">
        <v>0</v>
      </c>
      <c r="M18">
        <v>253.844594</v>
      </c>
      <c r="N18">
        <v>0</v>
      </c>
      <c r="O18">
        <v>0.047467</v>
      </c>
      <c r="P18" s="81"/>
      <c r="Q18" s="55"/>
      <c r="R18" s="55">
        <f t="shared" si="0"/>
        <v>0</v>
      </c>
      <c r="S18" s="55"/>
      <c r="T18" s="55"/>
      <c r="U18" s="55"/>
      <c r="V18" s="55"/>
      <c r="W18" s="55"/>
      <c r="X18" s="55"/>
      <c r="Y18" s="55"/>
      <c r="Z18" s="76"/>
    </row>
    <row r="19" spans="1:26" ht="12.75">
      <c r="A19">
        <v>21</v>
      </c>
      <c r="B19">
        <v>0</v>
      </c>
      <c r="C19">
        <v>0</v>
      </c>
      <c r="D19"/>
      <c r="E19">
        <v>5731</v>
      </c>
      <c r="F19">
        <v>11459</v>
      </c>
      <c r="G19">
        <v>137508000</v>
      </c>
      <c r="H19">
        <v>0.637627</v>
      </c>
      <c r="I19">
        <v>0</v>
      </c>
      <c r="J19">
        <v>0</v>
      </c>
      <c r="K19">
        <v>0</v>
      </c>
      <c r="L19">
        <v>0</v>
      </c>
      <c r="M19">
        <v>270.000011</v>
      </c>
      <c r="N19">
        <v>30</v>
      </c>
      <c r="O19">
        <v>15.278667</v>
      </c>
      <c r="P19" s="81"/>
      <c r="Q19" s="55"/>
      <c r="R19" s="55">
        <f t="shared" si="0"/>
        <v>0</v>
      </c>
      <c r="S19" s="55"/>
      <c r="T19" s="55"/>
      <c r="U19" s="55"/>
      <c r="V19" s="55"/>
      <c r="W19" s="55"/>
      <c r="X19" s="55"/>
      <c r="Y19" s="55"/>
      <c r="Z19" s="76"/>
    </row>
    <row r="20" spans="1:26" ht="12.75">
      <c r="A20">
        <v>22</v>
      </c>
      <c r="B20">
        <v>0</v>
      </c>
      <c r="C20">
        <v>0</v>
      </c>
      <c r="D20"/>
      <c r="E20">
        <v>4539</v>
      </c>
      <c r="F20">
        <v>9070</v>
      </c>
      <c r="G20">
        <v>108840000</v>
      </c>
      <c r="H20">
        <v>0.514986</v>
      </c>
      <c r="I20">
        <v>0</v>
      </c>
      <c r="J20">
        <v>0</v>
      </c>
      <c r="K20">
        <v>0</v>
      </c>
      <c r="L20">
        <v>0</v>
      </c>
      <c r="M20">
        <v>269.999983</v>
      </c>
      <c r="N20">
        <v>30</v>
      </c>
      <c r="O20">
        <v>12.093333</v>
      </c>
      <c r="P20" s="81"/>
      <c r="Q20" s="55"/>
      <c r="R20" s="55">
        <f t="shared" si="0"/>
        <v>0</v>
      </c>
      <c r="S20" s="55"/>
      <c r="T20" s="55"/>
      <c r="U20" s="55"/>
      <c r="V20" s="55"/>
      <c r="W20" s="55"/>
      <c r="X20" s="55"/>
      <c r="Y20" s="55"/>
      <c r="Z20" s="76"/>
    </row>
    <row r="21" spans="1:26" ht="12.75">
      <c r="A21">
        <v>23</v>
      </c>
      <c r="B21">
        <v>0</v>
      </c>
      <c r="C21">
        <v>0</v>
      </c>
      <c r="D21"/>
      <c r="E21">
        <v>3077</v>
      </c>
      <c r="F21">
        <v>6148</v>
      </c>
      <c r="G21">
        <v>73776000</v>
      </c>
      <c r="H21">
        <v>0.766655</v>
      </c>
      <c r="I21">
        <v>0</v>
      </c>
      <c r="J21">
        <v>0</v>
      </c>
      <c r="K21">
        <v>0</v>
      </c>
      <c r="L21">
        <v>0</v>
      </c>
      <c r="M21">
        <v>269.999992</v>
      </c>
      <c r="N21">
        <v>30</v>
      </c>
      <c r="O21">
        <v>8.197333</v>
      </c>
      <c r="P21" s="81"/>
      <c r="Q21" s="55"/>
      <c r="R21" s="55">
        <f t="shared" si="0"/>
        <v>0</v>
      </c>
      <c r="S21" s="55"/>
      <c r="T21" s="55"/>
      <c r="U21" s="55"/>
      <c r="V21" s="55"/>
      <c r="W21" s="55"/>
      <c r="X21" s="55"/>
      <c r="Y21" s="55"/>
      <c r="Z21" s="76"/>
    </row>
    <row r="22" spans="1:26" ht="12.75">
      <c r="A22">
        <v>24</v>
      </c>
      <c r="B22">
        <v>0</v>
      </c>
      <c r="C22">
        <v>0</v>
      </c>
      <c r="D22"/>
      <c r="E22">
        <v>3963</v>
      </c>
      <c r="F22">
        <v>7909</v>
      </c>
      <c r="G22">
        <v>94908000</v>
      </c>
      <c r="H22">
        <v>0.647363</v>
      </c>
      <c r="I22">
        <v>0</v>
      </c>
      <c r="J22">
        <v>0</v>
      </c>
      <c r="K22">
        <v>0</v>
      </c>
      <c r="L22">
        <v>0</v>
      </c>
      <c r="M22">
        <v>270.000007</v>
      </c>
      <c r="N22">
        <v>30</v>
      </c>
      <c r="O22">
        <v>10.545333</v>
      </c>
      <c r="P22" s="81"/>
      <c r="Q22" s="55"/>
      <c r="R22" s="55">
        <f t="shared" si="0"/>
        <v>0</v>
      </c>
      <c r="S22" s="55"/>
      <c r="T22" s="55"/>
      <c r="U22" s="55"/>
      <c r="V22" s="55"/>
      <c r="W22" s="55"/>
      <c r="X22" s="55"/>
      <c r="Y22" s="55"/>
      <c r="Z22" s="76"/>
    </row>
    <row r="23" spans="1:26" ht="12.75">
      <c r="A23">
        <v>0</v>
      </c>
      <c r="B23">
        <v>1</v>
      </c>
      <c r="C23">
        <v>0</v>
      </c>
      <c r="D23"/>
      <c r="E23">
        <v>4130</v>
      </c>
      <c r="F23">
        <v>12021</v>
      </c>
      <c r="G23">
        <v>98700000</v>
      </c>
      <c r="H23">
        <v>0.750026</v>
      </c>
      <c r="I23">
        <v>0</v>
      </c>
      <c r="J23">
        <v>0</v>
      </c>
      <c r="K23">
        <v>0</v>
      </c>
      <c r="L23">
        <v>0</v>
      </c>
      <c r="M23">
        <v>269.380159</v>
      </c>
      <c r="N23">
        <v>30</v>
      </c>
      <c r="O23">
        <v>10.966667</v>
      </c>
      <c r="P23" s="81"/>
      <c r="Q23" s="55"/>
      <c r="R23" s="55">
        <f t="shared" si="0"/>
        <v>0</v>
      </c>
      <c r="S23" s="55"/>
      <c r="T23" s="55"/>
      <c r="U23" s="55"/>
      <c r="V23" s="55"/>
      <c r="W23" s="55"/>
      <c r="X23" s="55"/>
      <c r="Y23" s="55"/>
      <c r="Z23" s="76"/>
    </row>
    <row r="24" spans="1:26" ht="12.75">
      <c r="A24">
        <v>0</v>
      </c>
      <c r="B24">
        <v>2</v>
      </c>
      <c r="C24">
        <v>0</v>
      </c>
      <c r="D24"/>
      <c r="E24">
        <v>3853</v>
      </c>
      <c r="F24">
        <v>11310</v>
      </c>
      <c r="G24">
        <v>91884960</v>
      </c>
      <c r="H24">
        <v>1.40298</v>
      </c>
      <c r="I24">
        <v>0</v>
      </c>
      <c r="J24">
        <v>0</v>
      </c>
      <c r="K24">
        <v>0</v>
      </c>
      <c r="L24">
        <v>0</v>
      </c>
      <c r="M24">
        <v>270.00001</v>
      </c>
      <c r="N24">
        <v>30</v>
      </c>
      <c r="O24">
        <v>10.20944</v>
      </c>
      <c r="P24" s="81"/>
      <c r="Q24" s="55"/>
      <c r="R24" s="55">
        <f t="shared" si="0"/>
        <v>0</v>
      </c>
      <c r="S24" s="55"/>
      <c r="T24" s="55"/>
      <c r="U24" s="55"/>
      <c r="V24" s="55"/>
      <c r="W24" s="55"/>
      <c r="X24" s="55"/>
      <c r="Y24" s="55"/>
      <c r="Z24" s="76"/>
    </row>
    <row r="25" spans="1:26" ht="12.75">
      <c r="A25">
        <v>0</v>
      </c>
      <c r="B25">
        <v>3</v>
      </c>
      <c r="C25">
        <v>0</v>
      </c>
      <c r="D25"/>
      <c r="E25">
        <v>3014</v>
      </c>
      <c r="F25">
        <v>8734</v>
      </c>
      <c r="G25">
        <v>72022240</v>
      </c>
      <c r="H25">
        <v>1.816013</v>
      </c>
      <c r="I25">
        <v>0</v>
      </c>
      <c r="J25">
        <v>0</v>
      </c>
      <c r="K25">
        <v>0</v>
      </c>
      <c r="L25">
        <v>0</v>
      </c>
      <c r="M25">
        <v>266.766625</v>
      </c>
      <c r="N25">
        <v>30</v>
      </c>
      <c r="O25">
        <v>8.002471</v>
      </c>
      <c r="P25" s="81"/>
      <c r="Q25" s="55"/>
      <c r="R25" s="55">
        <f t="shared" si="0"/>
        <v>0</v>
      </c>
      <c r="S25" s="55"/>
      <c r="T25" s="55"/>
      <c r="U25" s="55"/>
      <c r="V25" s="55"/>
      <c r="W25" s="55"/>
      <c r="X25" s="55"/>
      <c r="Y25" s="55"/>
      <c r="Z25" s="76"/>
    </row>
    <row r="26" spans="1:26" ht="12.75">
      <c r="A26">
        <v>0</v>
      </c>
      <c r="B26">
        <v>4</v>
      </c>
      <c r="C26">
        <v>0</v>
      </c>
      <c r="D26"/>
      <c r="E26">
        <v>3970</v>
      </c>
      <c r="F26">
        <v>11668</v>
      </c>
      <c r="G26">
        <v>94756000</v>
      </c>
      <c r="H26">
        <v>1.015271</v>
      </c>
      <c r="I26">
        <v>0</v>
      </c>
      <c r="J26">
        <v>0</v>
      </c>
      <c r="K26">
        <v>0</v>
      </c>
      <c r="L26">
        <v>0</v>
      </c>
      <c r="M26">
        <v>269.999995</v>
      </c>
      <c r="N26">
        <v>30</v>
      </c>
      <c r="O26">
        <v>10.528444</v>
      </c>
      <c r="P26" s="81"/>
      <c r="Q26" s="55"/>
      <c r="R26" s="55">
        <f t="shared" si="0"/>
        <v>0</v>
      </c>
      <c r="S26" s="55"/>
      <c r="T26" s="55"/>
      <c r="U26" s="55"/>
      <c r="V26" s="55"/>
      <c r="W26" s="55"/>
      <c r="X26" s="55"/>
      <c r="Y26" s="55"/>
      <c r="Z26" s="76"/>
    </row>
    <row r="27" spans="1:26" ht="12.75">
      <c r="A27">
        <v>0</v>
      </c>
      <c r="B27">
        <v>5</v>
      </c>
      <c r="C27">
        <v>0</v>
      </c>
      <c r="D27"/>
      <c r="E27">
        <v>3418</v>
      </c>
      <c r="F27">
        <v>10055</v>
      </c>
      <c r="G27">
        <v>81450240</v>
      </c>
      <c r="H27">
        <v>1.096967</v>
      </c>
      <c r="I27">
        <v>0</v>
      </c>
      <c r="J27">
        <v>0</v>
      </c>
      <c r="K27">
        <v>0</v>
      </c>
      <c r="L27">
        <v>0</v>
      </c>
      <c r="M27">
        <v>269.999991</v>
      </c>
      <c r="N27">
        <v>30</v>
      </c>
      <c r="O27">
        <v>9.050027</v>
      </c>
      <c r="P27" s="81"/>
      <c r="Q27" s="55"/>
      <c r="R27" s="55">
        <f t="shared" si="0"/>
        <v>0</v>
      </c>
      <c r="S27" s="55"/>
      <c r="T27" s="55"/>
      <c r="U27" s="55"/>
      <c r="V27" s="55"/>
      <c r="W27" s="55"/>
      <c r="X27" s="55"/>
      <c r="Y27" s="55"/>
      <c r="Z27" s="76"/>
    </row>
    <row r="28" spans="1:26" ht="12.75">
      <c r="A28">
        <v>0</v>
      </c>
      <c r="B28">
        <v>6</v>
      </c>
      <c r="C28">
        <v>0</v>
      </c>
      <c r="D28"/>
      <c r="E28">
        <v>3656</v>
      </c>
      <c r="F28">
        <v>10720</v>
      </c>
      <c r="G28">
        <v>87187680</v>
      </c>
      <c r="H28">
        <v>0.891661</v>
      </c>
      <c r="I28">
        <v>0</v>
      </c>
      <c r="J28">
        <v>0</v>
      </c>
      <c r="K28">
        <v>0</v>
      </c>
      <c r="L28">
        <v>0</v>
      </c>
      <c r="M28">
        <v>270.000007</v>
      </c>
      <c r="N28">
        <v>30</v>
      </c>
      <c r="O28">
        <v>9.68752</v>
      </c>
      <c r="P28" s="81"/>
      <c r="Q28" s="55"/>
      <c r="R28" s="55">
        <f t="shared" si="0"/>
        <v>0</v>
      </c>
      <c r="S28" s="55"/>
      <c r="T28" s="55"/>
      <c r="U28" s="55"/>
      <c r="V28" s="55"/>
      <c r="W28" s="55"/>
      <c r="X28" s="55"/>
      <c r="Y28" s="55"/>
      <c r="Z28" s="76"/>
    </row>
    <row r="29" spans="1:26" ht="12.75">
      <c r="A29">
        <v>0</v>
      </c>
      <c r="B29">
        <v>11</v>
      </c>
      <c r="C29">
        <v>0</v>
      </c>
      <c r="D29"/>
      <c r="E29">
        <v>1439</v>
      </c>
      <c r="F29">
        <v>2868</v>
      </c>
      <c r="G29">
        <v>34416000</v>
      </c>
      <c r="H29">
        <v>1.817138</v>
      </c>
      <c r="I29">
        <v>0</v>
      </c>
      <c r="J29">
        <v>0</v>
      </c>
      <c r="K29">
        <v>0</v>
      </c>
      <c r="L29">
        <v>0</v>
      </c>
      <c r="M29">
        <v>270.000006</v>
      </c>
      <c r="N29">
        <v>30</v>
      </c>
      <c r="O29">
        <v>3.824</v>
      </c>
      <c r="P29" s="81"/>
      <c r="Q29" s="55"/>
      <c r="R29" s="55">
        <f t="shared" si="0"/>
        <v>0</v>
      </c>
      <c r="S29" s="55"/>
      <c r="T29" s="55"/>
      <c r="U29" s="55"/>
      <c r="V29" s="55"/>
      <c r="W29" s="55"/>
      <c r="X29" s="55"/>
      <c r="Y29" s="55"/>
      <c r="Z29" s="76"/>
    </row>
    <row r="30" spans="1:26" ht="12.75">
      <c r="A30">
        <v>0</v>
      </c>
      <c r="B30">
        <v>12</v>
      </c>
      <c r="C30">
        <v>0</v>
      </c>
      <c r="D30"/>
      <c r="E30">
        <v>1257</v>
      </c>
      <c r="F30">
        <v>2502</v>
      </c>
      <c r="G30">
        <v>30024000</v>
      </c>
      <c r="H30">
        <v>1.815877</v>
      </c>
      <c r="I30">
        <v>0</v>
      </c>
      <c r="J30">
        <v>0</v>
      </c>
      <c r="K30">
        <v>0</v>
      </c>
      <c r="L30">
        <v>0</v>
      </c>
      <c r="M30">
        <v>269.99999</v>
      </c>
      <c r="N30">
        <v>30</v>
      </c>
      <c r="O30">
        <v>3.336</v>
      </c>
      <c r="P30" s="81"/>
      <c r="Q30" s="55"/>
      <c r="R30" s="55">
        <f t="shared" si="0"/>
        <v>0</v>
      </c>
      <c r="S30" s="55"/>
      <c r="T30" s="55"/>
      <c r="U30" s="55"/>
      <c r="V30" s="55"/>
      <c r="W30" s="55"/>
      <c r="X30" s="55"/>
      <c r="Y30" s="55"/>
      <c r="Z30" s="76"/>
    </row>
    <row r="31" spans="1:26" ht="12.75">
      <c r="A31">
        <v>0</v>
      </c>
      <c r="B31">
        <v>13</v>
      </c>
      <c r="C31">
        <v>0</v>
      </c>
      <c r="D31"/>
      <c r="E31">
        <v>1607</v>
      </c>
      <c r="F31">
        <v>3199</v>
      </c>
      <c r="G31">
        <v>38388000</v>
      </c>
      <c r="H31">
        <v>1.817044</v>
      </c>
      <c r="I31">
        <v>0</v>
      </c>
      <c r="J31">
        <v>0</v>
      </c>
      <c r="K31">
        <v>0</v>
      </c>
      <c r="L31">
        <v>0</v>
      </c>
      <c r="M31">
        <v>270.000003</v>
      </c>
      <c r="N31">
        <v>30</v>
      </c>
      <c r="O31">
        <v>4.265333</v>
      </c>
      <c r="P31" s="81"/>
      <c r="Q31" s="55"/>
      <c r="R31" s="55">
        <f t="shared" si="0"/>
        <v>0</v>
      </c>
      <c r="S31" s="55"/>
      <c r="T31" s="55"/>
      <c r="U31" s="55"/>
      <c r="V31" s="55"/>
      <c r="W31" s="55"/>
      <c r="X31" s="55"/>
      <c r="Y31" s="55"/>
      <c r="Z31" s="76"/>
    </row>
    <row r="32" spans="1:26" ht="12.75">
      <c r="A32">
        <v>0</v>
      </c>
      <c r="B32">
        <v>14</v>
      </c>
      <c r="C32">
        <v>0</v>
      </c>
      <c r="D32"/>
      <c r="E32">
        <v>1014</v>
      </c>
      <c r="F32">
        <v>2017</v>
      </c>
      <c r="G32">
        <v>24204000</v>
      </c>
      <c r="H32">
        <v>1.794297</v>
      </c>
      <c r="I32">
        <v>0</v>
      </c>
      <c r="J32">
        <v>0</v>
      </c>
      <c r="K32">
        <v>0</v>
      </c>
      <c r="L32">
        <v>0</v>
      </c>
      <c r="M32">
        <v>269.999995</v>
      </c>
      <c r="N32">
        <v>30</v>
      </c>
      <c r="O32">
        <v>2.689333</v>
      </c>
      <c r="P32" s="81"/>
      <c r="Q32" s="55"/>
      <c r="R32" s="55">
        <f t="shared" si="0"/>
        <v>0</v>
      </c>
      <c r="S32" s="55"/>
      <c r="T32" s="55"/>
      <c r="U32" s="55"/>
      <c r="V32" s="55"/>
      <c r="W32" s="55"/>
      <c r="X32" s="55"/>
      <c r="Y32" s="55"/>
      <c r="Z32" s="76"/>
    </row>
    <row r="33" spans="1:26" ht="12.75">
      <c r="A33">
        <v>0</v>
      </c>
      <c r="B33">
        <v>15</v>
      </c>
      <c r="C33">
        <v>0</v>
      </c>
      <c r="D33"/>
      <c r="E33">
        <v>1263</v>
      </c>
      <c r="F33">
        <v>2512</v>
      </c>
      <c r="G33">
        <v>30144000</v>
      </c>
      <c r="H33">
        <v>1.798689</v>
      </c>
      <c r="I33">
        <v>0</v>
      </c>
      <c r="J33">
        <v>0</v>
      </c>
      <c r="K33">
        <v>0</v>
      </c>
      <c r="L33">
        <v>0</v>
      </c>
      <c r="M33">
        <v>258.703893</v>
      </c>
      <c r="N33">
        <v>30</v>
      </c>
      <c r="O33">
        <v>3.349333</v>
      </c>
      <c r="P33" s="81"/>
      <c r="Q33" s="55"/>
      <c r="R33" s="55">
        <f t="shared" si="0"/>
        <v>0</v>
      </c>
      <c r="S33" s="88"/>
      <c r="T33" s="55"/>
      <c r="U33" s="55"/>
      <c r="V33" s="55"/>
      <c r="W33" s="55"/>
      <c r="X33" s="55"/>
      <c r="Y33" s="55"/>
      <c r="Z33" s="76"/>
    </row>
    <row r="34" spans="1:26" ht="12.75">
      <c r="A34">
        <v>0</v>
      </c>
      <c r="B34">
        <v>16</v>
      </c>
      <c r="C34">
        <v>0</v>
      </c>
      <c r="D34"/>
      <c r="E34">
        <v>1250</v>
      </c>
      <c r="F34">
        <v>2490</v>
      </c>
      <c r="G34">
        <v>29880000</v>
      </c>
      <c r="H34">
        <v>1.777774</v>
      </c>
      <c r="I34">
        <v>0</v>
      </c>
      <c r="J34">
        <v>0</v>
      </c>
      <c r="K34">
        <v>0</v>
      </c>
      <c r="L34">
        <v>0</v>
      </c>
      <c r="M34">
        <v>270.000017</v>
      </c>
      <c r="N34">
        <v>30</v>
      </c>
      <c r="O34">
        <v>3.32</v>
      </c>
      <c r="P34" s="81"/>
      <c r="Q34" s="55"/>
      <c r="R34" s="55">
        <f>(I34+K34)/F34</f>
        <v>0</v>
      </c>
      <c r="S34" s="88"/>
      <c r="T34" s="55"/>
      <c r="U34" s="55"/>
      <c r="V34" s="55"/>
      <c r="W34" s="55"/>
      <c r="X34" s="55"/>
      <c r="Y34" s="55"/>
      <c r="Z34" s="76"/>
    </row>
    <row r="35" spans="1:26" ht="12.75">
      <c r="A35">
        <v>0</v>
      </c>
      <c r="B35">
        <v>17</v>
      </c>
      <c r="C35">
        <v>0</v>
      </c>
      <c r="D35"/>
      <c r="E35">
        <v>1207</v>
      </c>
      <c r="F35">
        <v>2410</v>
      </c>
      <c r="G35">
        <v>28920000</v>
      </c>
      <c r="H35">
        <v>1.571661</v>
      </c>
      <c r="I35">
        <v>0</v>
      </c>
      <c r="J35">
        <v>0</v>
      </c>
      <c r="K35">
        <v>0</v>
      </c>
      <c r="L35">
        <v>0</v>
      </c>
      <c r="M35">
        <v>251.79843</v>
      </c>
      <c r="N35">
        <v>30</v>
      </c>
      <c r="O35">
        <v>3.213333</v>
      </c>
      <c r="P35" s="81"/>
      <c r="Q35" s="55"/>
      <c r="R35" s="55">
        <f>(I35+K35)/F35</f>
        <v>0</v>
      </c>
      <c r="S35" s="88"/>
      <c r="T35" s="55"/>
      <c r="U35" s="55"/>
      <c r="V35" s="55"/>
      <c r="W35" s="55"/>
      <c r="X35" s="55"/>
      <c r="Y35" s="55"/>
      <c r="Z35" s="76"/>
    </row>
    <row r="36" spans="1:26" ht="12.75">
      <c r="A36">
        <v>0</v>
      </c>
      <c r="B36">
        <v>18</v>
      </c>
      <c r="C36">
        <v>0</v>
      </c>
      <c r="D36"/>
      <c r="E36">
        <v>1391</v>
      </c>
      <c r="F36">
        <v>2772</v>
      </c>
      <c r="G36">
        <v>33264000</v>
      </c>
      <c r="H36">
        <v>1.784169</v>
      </c>
      <c r="I36">
        <v>0</v>
      </c>
      <c r="J36">
        <v>0</v>
      </c>
      <c r="K36">
        <v>0</v>
      </c>
      <c r="L36">
        <v>0</v>
      </c>
      <c r="M36">
        <v>269.999991</v>
      </c>
      <c r="N36">
        <v>30</v>
      </c>
      <c r="O36">
        <v>3.696</v>
      </c>
      <c r="P36" s="81"/>
      <c r="Q36" s="55"/>
      <c r="R36" s="55">
        <f t="shared" si="0"/>
        <v>0</v>
      </c>
      <c r="S36" s="88"/>
      <c r="T36" s="55"/>
      <c r="U36" s="55"/>
      <c r="V36" s="55"/>
      <c r="W36" s="55"/>
      <c r="X36" s="55"/>
      <c r="Y36" s="55"/>
      <c r="Z36" s="76"/>
    </row>
    <row r="37" spans="1:26" ht="12.75">
      <c r="A37">
        <v>0</v>
      </c>
      <c r="B37">
        <v>19</v>
      </c>
      <c r="C37">
        <v>0</v>
      </c>
      <c r="D37"/>
      <c r="E37">
        <v>1425</v>
      </c>
      <c r="F37">
        <v>2835</v>
      </c>
      <c r="G37">
        <v>34020000</v>
      </c>
      <c r="H37">
        <v>1.972042</v>
      </c>
      <c r="I37">
        <v>0</v>
      </c>
      <c r="J37">
        <v>0</v>
      </c>
      <c r="K37">
        <v>0</v>
      </c>
      <c r="L37">
        <v>0</v>
      </c>
      <c r="M37">
        <v>234.828707</v>
      </c>
      <c r="N37">
        <v>30</v>
      </c>
      <c r="O37">
        <v>3.78</v>
      </c>
      <c r="P37" s="81"/>
      <c r="Q37" s="55"/>
      <c r="R37" s="55">
        <f t="shared" si="0"/>
        <v>0</v>
      </c>
      <c r="S37" s="88"/>
      <c r="T37" s="55"/>
      <c r="U37" s="55"/>
      <c r="V37" s="55"/>
      <c r="W37" s="55"/>
      <c r="X37" s="55"/>
      <c r="Y37" s="55"/>
      <c r="Z37" s="76"/>
    </row>
    <row r="38" spans="1:26" ht="12.75">
      <c r="A38">
        <v>0</v>
      </c>
      <c r="B38">
        <v>20</v>
      </c>
      <c r="C38">
        <v>0</v>
      </c>
      <c r="D38"/>
      <c r="E38">
        <v>1394</v>
      </c>
      <c r="F38">
        <v>2785</v>
      </c>
      <c r="G38">
        <v>33420000</v>
      </c>
      <c r="H38">
        <v>1.799392</v>
      </c>
      <c r="I38">
        <v>0</v>
      </c>
      <c r="J38">
        <v>0</v>
      </c>
      <c r="K38">
        <v>0</v>
      </c>
      <c r="L38">
        <v>0</v>
      </c>
      <c r="M38">
        <v>253.333756</v>
      </c>
      <c r="N38">
        <v>30</v>
      </c>
      <c r="O38">
        <v>3.713333</v>
      </c>
      <c r="P38" s="81"/>
      <c r="Q38" s="55"/>
      <c r="R38" s="55">
        <f t="shared" si="0"/>
        <v>0</v>
      </c>
      <c r="S38" s="88"/>
      <c r="T38" s="55"/>
      <c r="U38" s="55"/>
      <c r="V38" s="55"/>
      <c r="W38" s="55"/>
      <c r="X38" s="55"/>
      <c r="Y38" s="55"/>
      <c r="Z38" s="76"/>
    </row>
    <row r="39" spans="1:26" ht="12.75">
      <c r="A39">
        <v>0</v>
      </c>
      <c r="B39">
        <v>21</v>
      </c>
      <c r="C39">
        <v>0</v>
      </c>
      <c r="D39"/>
      <c r="E39">
        <v>95</v>
      </c>
      <c r="F39">
        <v>5689</v>
      </c>
      <c r="G39">
        <v>1820480</v>
      </c>
      <c r="H39">
        <v>0.508125</v>
      </c>
      <c r="I39">
        <v>0</v>
      </c>
      <c r="J39">
        <v>0</v>
      </c>
      <c r="K39">
        <v>0</v>
      </c>
      <c r="L39">
        <v>0</v>
      </c>
      <c r="M39">
        <v>270.00001</v>
      </c>
      <c r="N39">
        <v>0</v>
      </c>
      <c r="O39">
        <v>0.202276</v>
      </c>
      <c r="P39" s="81"/>
      <c r="Q39" s="55"/>
      <c r="R39" s="55">
        <f t="shared" si="0"/>
        <v>0</v>
      </c>
      <c r="S39" s="88"/>
      <c r="T39" s="55"/>
      <c r="U39" s="55"/>
      <c r="V39" s="55"/>
      <c r="W39" s="55"/>
      <c r="X39" s="55"/>
      <c r="Y39" s="55"/>
      <c r="Z39" s="76"/>
    </row>
    <row r="40" spans="1:26" ht="12.75">
      <c r="A40">
        <v>0</v>
      </c>
      <c r="B40">
        <v>22</v>
      </c>
      <c r="C40">
        <v>0</v>
      </c>
      <c r="D40"/>
      <c r="E40">
        <v>81</v>
      </c>
      <c r="F40">
        <v>4481</v>
      </c>
      <c r="G40">
        <v>1433920</v>
      </c>
      <c r="H40">
        <v>0.653898</v>
      </c>
      <c r="I40">
        <v>0</v>
      </c>
      <c r="J40">
        <v>0</v>
      </c>
      <c r="K40">
        <v>0</v>
      </c>
      <c r="L40">
        <v>0</v>
      </c>
      <c r="M40">
        <v>269.999986</v>
      </c>
      <c r="N40">
        <v>0</v>
      </c>
      <c r="O40">
        <v>0.159324</v>
      </c>
      <c r="P40" s="81"/>
      <c r="Q40" s="55"/>
      <c r="R40" s="55">
        <f t="shared" si="0"/>
        <v>0</v>
      </c>
      <c r="S40" s="88"/>
      <c r="T40" s="55"/>
      <c r="U40" s="55"/>
      <c r="V40" s="55"/>
      <c r="W40" s="55"/>
      <c r="X40" s="55"/>
      <c r="Y40" s="55"/>
      <c r="Z40" s="76"/>
    </row>
    <row r="41" spans="1:26" ht="12.75">
      <c r="A41">
        <v>0</v>
      </c>
      <c r="B41">
        <v>23</v>
      </c>
      <c r="C41">
        <v>0</v>
      </c>
      <c r="D41"/>
      <c r="E41">
        <v>57</v>
      </c>
      <c r="F41">
        <v>3004</v>
      </c>
      <c r="G41">
        <v>961280</v>
      </c>
      <c r="H41">
        <v>1.042651</v>
      </c>
      <c r="I41">
        <v>0</v>
      </c>
      <c r="J41">
        <v>0</v>
      </c>
      <c r="K41">
        <v>0</v>
      </c>
      <c r="L41">
        <v>0</v>
      </c>
      <c r="M41">
        <v>270.000002</v>
      </c>
      <c r="N41">
        <v>0</v>
      </c>
      <c r="O41">
        <v>0.106809</v>
      </c>
      <c r="P41" s="81"/>
      <c r="Q41" s="55"/>
      <c r="R41" s="55">
        <f t="shared" si="0"/>
        <v>0</v>
      </c>
      <c r="S41" s="88"/>
      <c r="T41" s="55"/>
      <c r="U41" s="55"/>
      <c r="V41" s="55"/>
      <c r="W41" s="55"/>
      <c r="X41" s="55"/>
      <c r="Y41" s="55"/>
      <c r="Z41" s="76"/>
    </row>
    <row r="42" spans="1:26" ht="12.75">
      <c r="A42">
        <v>0</v>
      </c>
      <c r="B42">
        <v>24</v>
      </c>
      <c r="C42">
        <v>0</v>
      </c>
      <c r="D42"/>
      <c r="E42">
        <v>81</v>
      </c>
      <c r="F42">
        <v>3907</v>
      </c>
      <c r="G42">
        <v>1250240</v>
      </c>
      <c r="H42">
        <v>1.157013</v>
      </c>
      <c r="I42">
        <v>0</v>
      </c>
      <c r="J42">
        <v>0</v>
      </c>
      <c r="K42">
        <v>0</v>
      </c>
      <c r="L42">
        <v>0</v>
      </c>
      <c r="M42">
        <v>270.00002</v>
      </c>
      <c r="N42">
        <v>0</v>
      </c>
      <c r="O42">
        <v>0.138916</v>
      </c>
      <c r="P42" s="81"/>
      <c r="Q42" s="55"/>
      <c r="R42" s="55">
        <f t="shared" si="0"/>
        <v>0</v>
      </c>
      <c r="S42" s="88"/>
      <c r="T42" s="55"/>
      <c r="U42" s="55"/>
      <c r="V42" s="55"/>
      <c r="W42" s="55"/>
      <c r="X42" s="55"/>
      <c r="Y42" s="55"/>
      <c r="Z42" s="76"/>
    </row>
    <row r="43" spans="1:26" ht="12.75">
      <c r="A43">
        <v>7</v>
      </c>
      <c r="B43">
        <v>0</v>
      </c>
      <c r="C43"/>
      <c r="D43">
        <v>5</v>
      </c>
      <c r="E43">
        <v>731</v>
      </c>
      <c r="F43">
        <v>2193</v>
      </c>
      <c r="G43">
        <v>8982528</v>
      </c>
      <c r="H43">
        <v>0.078556</v>
      </c>
      <c r="I43">
        <v>0</v>
      </c>
      <c r="J43">
        <v>0</v>
      </c>
      <c r="K43">
        <v>0</v>
      </c>
      <c r="L43">
        <v>0</v>
      </c>
      <c r="M43">
        <v>269.75865</v>
      </c>
      <c r="N43">
        <v>1</v>
      </c>
      <c r="O43">
        <v>0.998059</v>
      </c>
      <c r="P43" s="81"/>
      <c r="Q43" s="55"/>
      <c r="R43" s="92">
        <f>(I43+K43)/F43</f>
        <v>0</v>
      </c>
      <c r="S43" s="55">
        <v>0.0001</v>
      </c>
      <c r="T43" s="55"/>
      <c r="U43" s="55"/>
      <c r="V43" s="55"/>
      <c r="W43" s="55"/>
      <c r="X43" s="55"/>
      <c r="Y43" s="55"/>
      <c r="Z43" s="76"/>
    </row>
    <row r="44" spans="1:26" ht="12.75">
      <c r="A44">
        <v>8</v>
      </c>
      <c r="B44">
        <v>0</v>
      </c>
      <c r="C44"/>
      <c r="D44">
        <v>5</v>
      </c>
      <c r="E44">
        <v>731</v>
      </c>
      <c r="F44">
        <v>2193</v>
      </c>
      <c r="G44">
        <v>8982528</v>
      </c>
      <c r="H44">
        <v>0.096044</v>
      </c>
      <c r="I44">
        <v>0</v>
      </c>
      <c r="J44">
        <v>0</v>
      </c>
      <c r="K44">
        <v>0</v>
      </c>
      <c r="L44">
        <v>0</v>
      </c>
      <c r="M44">
        <v>266.6542</v>
      </c>
      <c r="N44">
        <v>1</v>
      </c>
      <c r="O44">
        <v>0.998059</v>
      </c>
      <c r="P44" s="81"/>
      <c r="Q44" s="55"/>
      <c r="R44" s="92">
        <f aca="true" t="shared" si="1" ref="R44:R60">(I44+K44)/F44</f>
        <v>0</v>
      </c>
      <c r="S44" s="55">
        <v>0.0001</v>
      </c>
      <c r="T44" s="55"/>
      <c r="U44" s="55"/>
      <c r="V44" s="55"/>
      <c r="W44" s="55"/>
      <c r="X44" s="55"/>
      <c r="Y44" s="55"/>
      <c r="Z44" s="76"/>
    </row>
    <row r="45" spans="1:26" ht="12.75">
      <c r="A45">
        <v>25</v>
      </c>
      <c r="B45">
        <v>0</v>
      </c>
      <c r="C45"/>
      <c r="D45">
        <v>7</v>
      </c>
      <c r="E45">
        <v>899</v>
      </c>
      <c r="F45">
        <v>899</v>
      </c>
      <c r="G45">
        <v>863040</v>
      </c>
      <c r="H45">
        <v>0.037067</v>
      </c>
      <c r="I45">
        <v>7</v>
      </c>
      <c r="J45">
        <v>6720</v>
      </c>
      <c r="K45">
        <v>0</v>
      </c>
      <c r="L45">
        <v>0</v>
      </c>
      <c r="M45">
        <v>267.818</v>
      </c>
      <c r="N45">
        <v>0.096</v>
      </c>
      <c r="O45">
        <v>0.095893</v>
      </c>
      <c r="P45" s="81"/>
      <c r="Q45" s="55"/>
      <c r="R45" s="92">
        <f t="shared" si="1"/>
        <v>0.00778642936596218</v>
      </c>
      <c r="S45" s="103">
        <v>0.05</v>
      </c>
      <c r="T45" s="55"/>
      <c r="U45" s="55"/>
      <c r="V45" s="55"/>
      <c r="W45" s="55"/>
      <c r="X45" s="55"/>
      <c r="Y45" s="55"/>
      <c r="Z45" s="76"/>
    </row>
    <row r="46" spans="1:26" ht="12.75">
      <c r="A46">
        <v>26</v>
      </c>
      <c r="B46">
        <v>0</v>
      </c>
      <c r="C46"/>
      <c r="D46">
        <v>7</v>
      </c>
      <c r="E46">
        <v>899</v>
      </c>
      <c r="F46">
        <v>899</v>
      </c>
      <c r="G46">
        <v>863040</v>
      </c>
      <c r="H46">
        <v>0.04562</v>
      </c>
      <c r="I46">
        <v>15</v>
      </c>
      <c r="J46">
        <v>14400</v>
      </c>
      <c r="K46">
        <v>0</v>
      </c>
      <c r="L46">
        <v>0</v>
      </c>
      <c r="M46">
        <v>259.434365</v>
      </c>
      <c r="N46">
        <v>0.096</v>
      </c>
      <c r="O46">
        <v>0.095893</v>
      </c>
      <c r="P46" s="81"/>
      <c r="Q46" s="55"/>
      <c r="R46" s="92">
        <f t="shared" si="1"/>
        <v>0.01668520578420467</v>
      </c>
      <c r="S46" s="103">
        <v>0.05</v>
      </c>
      <c r="T46" s="55"/>
      <c r="U46" s="55"/>
      <c r="V46" s="55"/>
      <c r="W46" s="55"/>
      <c r="X46" s="55"/>
      <c r="Y46" s="55"/>
      <c r="Z46" s="76"/>
    </row>
    <row r="47" spans="1:26" ht="12.75">
      <c r="A47">
        <v>27</v>
      </c>
      <c r="B47">
        <v>0</v>
      </c>
      <c r="C47"/>
      <c r="D47">
        <v>7</v>
      </c>
      <c r="E47">
        <v>899</v>
      </c>
      <c r="F47">
        <v>899</v>
      </c>
      <c r="G47">
        <v>863040</v>
      </c>
      <c r="H47">
        <v>0.041549</v>
      </c>
      <c r="I47">
        <v>15</v>
      </c>
      <c r="J47">
        <v>14400</v>
      </c>
      <c r="K47">
        <v>0</v>
      </c>
      <c r="L47">
        <v>0</v>
      </c>
      <c r="M47">
        <v>270.000008</v>
      </c>
      <c r="N47">
        <v>0.096</v>
      </c>
      <c r="O47">
        <v>0.095893</v>
      </c>
      <c r="P47" s="81"/>
      <c r="Q47" s="55"/>
      <c r="R47" s="92">
        <f t="shared" si="1"/>
        <v>0.01668520578420467</v>
      </c>
      <c r="S47" s="103">
        <v>0.05</v>
      </c>
      <c r="T47" s="55"/>
      <c r="U47" s="55"/>
      <c r="V47" s="55"/>
      <c r="W47" s="55"/>
      <c r="X47" s="55"/>
      <c r="Y47" s="55"/>
      <c r="Z47" s="76"/>
    </row>
    <row r="48" spans="1:26" ht="12.75">
      <c r="A48">
        <v>28</v>
      </c>
      <c r="B48">
        <v>0</v>
      </c>
      <c r="C48"/>
      <c r="D48">
        <v>7</v>
      </c>
      <c r="E48">
        <v>899</v>
      </c>
      <c r="F48">
        <v>899</v>
      </c>
      <c r="G48">
        <v>863040</v>
      </c>
      <c r="H48">
        <v>0.039476</v>
      </c>
      <c r="I48">
        <v>14</v>
      </c>
      <c r="J48">
        <v>13440</v>
      </c>
      <c r="K48">
        <v>0</v>
      </c>
      <c r="L48">
        <v>0</v>
      </c>
      <c r="M48">
        <v>269.999979</v>
      </c>
      <c r="N48">
        <v>0.096</v>
      </c>
      <c r="O48">
        <v>0.095893</v>
      </c>
      <c r="P48" s="81"/>
      <c r="Q48" s="55"/>
      <c r="R48" s="92">
        <f t="shared" si="1"/>
        <v>0.01557285873192436</v>
      </c>
      <c r="S48" s="103">
        <v>0.05</v>
      </c>
      <c r="T48" s="55"/>
      <c r="U48" s="55"/>
      <c r="V48" s="55"/>
      <c r="W48" s="55"/>
      <c r="X48" s="55"/>
      <c r="Y48" s="55"/>
      <c r="Z48" s="76"/>
    </row>
    <row r="49" spans="1:26" ht="12.75">
      <c r="A49">
        <v>29</v>
      </c>
      <c r="B49">
        <v>0</v>
      </c>
      <c r="C49"/>
      <c r="D49">
        <v>7</v>
      </c>
      <c r="E49">
        <v>899</v>
      </c>
      <c r="F49">
        <v>899</v>
      </c>
      <c r="G49">
        <v>863040</v>
      </c>
      <c r="H49">
        <v>0.042783</v>
      </c>
      <c r="I49">
        <v>16</v>
      </c>
      <c r="J49">
        <v>15360</v>
      </c>
      <c r="K49">
        <v>0</v>
      </c>
      <c r="L49">
        <v>0</v>
      </c>
      <c r="M49">
        <v>267.359879</v>
      </c>
      <c r="N49">
        <v>0.096</v>
      </c>
      <c r="O49">
        <v>0.095893</v>
      </c>
      <c r="P49" s="81"/>
      <c r="Q49" s="55"/>
      <c r="R49" s="92">
        <f t="shared" si="1"/>
        <v>0.017797552836484983</v>
      </c>
      <c r="S49" s="103">
        <v>0.05</v>
      </c>
      <c r="T49" s="55"/>
      <c r="U49" s="55"/>
      <c r="V49" s="55"/>
      <c r="W49" s="55"/>
      <c r="X49" s="55"/>
      <c r="Y49" s="55"/>
      <c r="Z49" s="76"/>
    </row>
    <row r="50" spans="1:26" ht="13.5" thickBot="1">
      <c r="A50">
        <v>30</v>
      </c>
      <c r="B50">
        <v>0</v>
      </c>
      <c r="C50"/>
      <c r="D50">
        <v>7</v>
      </c>
      <c r="E50">
        <v>899</v>
      </c>
      <c r="F50">
        <v>899</v>
      </c>
      <c r="G50">
        <v>863040</v>
      </c>
      <c r="H50">
        <v>0.041779</v>
      </c>
      <c r="I50">
        <v>13</v>
      </c>
      <c r="J50">
        <v>12480</v>
      </c>
      <c r="K50">
        <v>0</v>
      </c>
      <c r="L50">
        <v>0</v>
      </c>
      <c r="M50">
        <v>269.556671</v>
      </c>
      <c r="N50">
        <v>0.096</v>
      </c>
      <c r="O50">
        <v>0.095893</v>
      </c>
      <c r="P50" s="104"/>
      <c r="Q50" s="59"/>
      <c r="R50" s="92">
        <f t="shared" si="1"/>
        <v>0.014460511679644048</v>
      </c>
      <c r="S50" s="103">
        <v>0.05</v>
      </c>
      <c r="T50" s="59"/>
      <c r="U50" s="59"/>
      <c r="V50" s="59"/>
      <c r="W50" s="59"/>
      <c r="X50" s="59"/>
      <c r="Y50" s="59"/>
      <c r="Z50" s="80"/>
    </row>
    <row r="51" spans="1:26" ht="12.75">
      <c r="A51">
        <v>0</v>
      </c>
      <c r="B51">
        <v>7</v>
      </c>
      <c r="C51"/>
      <c r="D51">
        <v>5</v>
      </c>
      <c r="E51">
        <v>729</v>
      </c>
      <c r="F51">
        <v>2195</v>
      </c>
      <c r="G51">
        <v>8990720</v>
      </c>
      <c r="H51">
        <v>0.085408</v>
      </c>
      <c r="I51">
        <v>0</v>
      </c>
      <c r="J51">
        <v>0</v>
      </c>
      <c r="K51">
        <v>0</v>
      </c>
      <c r="L51">
        <v>0</v>
      </c>
      <c r="M51">
        <v>269.663462</v>
      </c>
      <c r="N51">
        <v>1</v>
      </c>
      <c r="O51">
        <v>0.998969</v>
      </c>
      <c r="P51" s="88"/>
      <c r="Q51" s="88"/>
      <c r="R51" s="92">
        <f t="shared" si="1"/>
        <v>0</v>
      </c>
      <c r="S51" s="55">
        <v>0.0001</v>
      </c>
      <c r="T51" s="88"/>
      <c r="U51" s="88"/>
      <c r="V51" s="88"/>
      <c r="W51" s="88"/>
      <c r="X51" s="88"/>
      <c r="Y51" s="88"/>
      <c r="Z51" s="136"/>
    </row>
    <row r="52" spans="1:26" ht="12.75">
      <c r="A52">
        <v>0</v>
      </c>
      <c r="B52">
        <v>8</v>
      </c>
      <c r="C52"/>
      <c r="D52">
        <v>5</v>
      </c>
      <c r="E52">
        <v>729</v>
      </c>
      <c r="F52">
        <v>2195</v>
      </c>
      <c r="G52">
        <v>8990720</v>
      </c>
      <c r="H52">
        <v>0.095595</v>
      </c>
      <c r="I52">
        <v>0</v>
      </c>
      <c r="J52">
        <v>0</v>
      </c>
      <c r="K52">
        <v>0</v>
      </c>
      <c r="L52">
        <v>0</v>
      </c>
      <c r="M52">
        <v>267.04007</v>
      </c>
      <c r="N52">
        <v>1</v>
      </c>
      <c r="O52">
        <v>0.998969</v>
      </c>
      <c r="P52" s="88"/>
      <c r="Q52" s="88"/>
      <c r="R52" s="92">
        <f t="shared" si="1"/>
        <v>0</v>
      </c>
      <c r="S52" s="55">
        <v>0.0001</v>
      </c>
      <c r="T52" s="88"/>
      <c r="U52" s="88"/>
      <c r="V52" s="88"/>
      <c r="W52" s="88"/>
      <c r="X52" s="88"/>
      <c r="Y52" s="88"/>
      <c r="Z52" s="136"/>
    </row>
    <row r="53" spans="1:26" ht="12.75">
      <c r="A53">
        <v>0</v>
      </c>
      <c r="B53">
        <v>9</v>
      </c>
      <c r="C53"/>
      <c r="D53">
        <v>5</v>
      </c>
      <c r="E53">
        <v>847</v>
      </c>
      <c r="F53">
        <v>4379</v>
      </c>
      <c r="G53">
        <v>17936384</v>
      </c>
      <c r="H53">
        <v>0.123535</v>
      </c>
      <c r="I53">
        <v>0</v>
      </c>
      <c r="J53">
        <v>0</v>
      </c>
      <c r="K53">
        <v>0</v>
      </c>
      <c r="L53">
        <v>0</v>
      </c>
      <c r="M53">
        <v>267.236679</v>
      </c>
      <c r="N53">
        <v>2</v>
      </c>
      <c r="O53">
        <v>1.992932</v>
      </c>
      <c r="P53" s="88"/>
      <c r="Q53" s="88"/>
      <c r="R53" s="92">
        <f t="shared" si="1"/>
        <v>0</v>
      </c>
      <c r="S53" s="55">
        <v>0.0001</v>
      </c>
      <c r="T53" s="88"/>
      <c r="U53" s="88"/>
      <c r="V53" s="88"/>
      <c r="W53" s="88"/>
      <c r="X53" s="88"/>
      <c r="Y53" s="88"/>
      <c r="Z53" s="136"/>
    </row>
    <row r="54" spans="1:26" ht="12.75">
      <c r="A54">
        <v>0</v>
      </c>
      <c r="B54">
        <v>10</v>
      </c>
      <c r="C54"/>
      <c r="D54">
        <v>5</v>
      </c>
      <c r="E54">
        <v>847</v>
      </c>
      <c r="F54">
        <v>4379</v>
      </c>
      <c r="G54">
        <v>17936384</v>
      </c>
      <c r="H54">
        <v>0.091349</v>
      </c>
      <c r="I54">
        <v>0</v>
      </c>
      <c r="J54">
        <v>0</v>
      </c>
      <c r="K54">
        <v>0</v>
      </c>
      <c r="L54">
        <v>0</v>
      </c>
      <c r="M54">
        <v>268.259925</v>
      </c>
      <c r="N54">
        <v>2</v>
      </c>
      <c r="O54">
        <v>1.992932</v>
      </c>
      <c r="P54" s="88"/>
      <c r="Q54" s="88"/>
      <c r="R54" s="92">
        <f t="shared" si="1"/>
        <v>0</v>
      </c>
      <c r="S54" s="55">
        <v>0.0001</v>
      </c>
      <c r="T54" s="88"/>
      <c r="U54" s="88"/>
      <c r="V54" s="88"/>
      <c r="W54" s="88"/>
      <c r="X54" s="88"/>
      <c r="Y54" s="88"/>
      <c r="Z54" s="136"/>
    </row>
    <row r="55" spans="1:26" ht="12.75">
      <c r="A55">
        <v>0</v>
      </c>
      <c r="B55">
        <v>25</v>
      </c>
      <c r="C55"/>
      <c r="D55">
        <v>7</v>
      </c>
      <c r="E55">
        <v>899</v>
      </c>
      <c r="F55">
        <v>899</v>
      </c>
      <c r="G55">
        <v>863040</v>
      </c>
      <c r="H55">
        <v>0.037194</v>
      </c>
      <c r="I55">
        <v>6</v>
      </c>
      <c r="J55">
        <v>5760</v>
      </c>
      <c r="K55">
        <v>0</v>
      </c>
      <c r="L55">
        <v>0</v>
      </c>
      <c r="M55">
        <v>268.647931</v>
      </c>
      <c r="N55">
        <v>0.096</v>
      </c>
      <c r="O55">
        <v>0.095893</v>
      </c>
      <c r="P55" s="88"/>
      <c r="Q55" s="88"/>
      <c r="R55" s="92">
        <f t="shared" si="1"/>
        <v>0.006674082313681869</v>
      </c>
      <c r="S55" s="103">
        <v>0.05</v>
      </c>
      <c r="T55" s="88"/>
      <c r="U55" s="88"/>
      <c r="V55" s="88"/>
      <c r="W55" s="88"/>
      <c r="X55" s="88"/>
      <c r="Y55" s="88"/>
      <c r="Z55" s="136"/>
    </row>
    <row r="56" spans="1:26" ht="12.75">
      <c r="A56">
        <v>0</v>
      </c>
      <c r="B56">
        <v>26</v>
      </c>
      <c r="C56"/>
      <c r="D56">
        <v>7</v>
      </c>
      <c r="E56">
        <v>904</v>
      </c>
      <c r="F56">
        <v>899</v>
      </c>
      <c r="G56">
        <v>863040</v>
      </c>
      <c r="H56">
        <v>0.045475</v>
      </c>
      <c r="I56">
        <v>14</v>
      </c>
      <c r="J56">
        <v>13440</v>
      </c>
      <c r="K56">
        <v>0</v>
      </c>
      <c r="L56">
        <v>0</v>
      </c>
      <c r="M56">
        <v>259.362816</v>
      </c>
      <c r="N56">
        <v>0.096</v>
      </c>
      <c r="O56">
        <v>0.095893</v>
      </c>
      <c r="P56" s="88"/>
      <c r="Q56" s="88"/>
      <c r="R56" s="92">
        <f t="shared" si="1"/>
        <v>0.01557285873192436</v>
      </c>
      <c r="S56" s="103">
        <v>0.05</v>
      </c>
      <c r="T56" s="88"/>
      <c r="U56" s="88"/>
      <c r="V56" s="88"/>
      <c r="W56" s="88"/>
      <c r="X56" s="88"/>
      <c r="Y56" s="88"/>
      <c r="Z56" s="136"/>
    </row>
    <row r="57" spans="1:26" ht="12.75">
      <c r="A57">
        <v>0</v>
      </c>
      <c r="B57">
        <v>27</v>
      </c>
      <c r="C57"/>
      <c r="D57">
        <v>7</v>
      </c>
      <c r="E57">
        <v>899</v>
      </c>
      <c r="F57">
        <v>899</v>
      </c>
      <c r="G57">
        <v>863040</v>
      </c>
      <c r="H57">
        <v>0.04166</v>
      </c>
      <c r="I57">
        <v>14</v>
      </c>
      <c r="J57">
        <v>13440</v>
      </c>
      <c r="K57">
        <v>0</v>
      </c>
      <c r="L57">
        <v>0</v>
      </c>
      <c r="M57">
        <v>270.000003</v>
      </c>
      <c r="N57">
        <v>0.096</v>
      </c>
      <c r="O57">
        <v>0.095893</v>
      </c>
      <c r="P57" s="88"/>
      <c r="Q57" s="88"/>
      <c r="R57" s="92">
        <f t="shared" si="1"/>
        <v>0.01557285873192436</v>
      </c>
      <c r="S57" s="103">
        <v>0.05</v>
      </c>
      <c r="T57" s="88"/>
      <c r="U57" s="88"/>
      <c r="V57" s="88"/>
      <c r="W57" s="88"/>
      <c r="X57" s="88"/>
      <c r="Y57" s="88"/>
      <c r="Z57" s="136"/>
    </row>
    <row r="58" spans="1:26" ht="12.75">
      <c r="A58">
        <v>0</v>
      </c>
      <c r="B58">
        <v>28</v>
      </c>
      <c r="C58"/>
      <c r="D58">
        <v>7</v>
      </c>
      <c r="E58">
        <v>899</v>
      </c>
      <c r="F58">
        <v>899</v>
      </c>
      <c r="G58">
        <v>863040</v>
      </c>
      <c r="H58">
        <v>0.039319</v>
      </c>
      <c r="I58">
        <v>13</v>
      </c>
      <c r="J58">
        <v>12480</v>
      </c>
      <c r="K58">
        <v>0</v>
      </c>
      <c r="L58">
        <v>0</v>
      </c>
      <c r="M58">
        <v>270.000001</v>
      </c>
      <c r="N58">
        <v>0.096</v>
      </c>
      <c r="O58">
        <v>0.095893</v>
      </c>
      <c r="P58" s="88"/>
      <c r="Q58" s="88"/>
      <c r="R58" s="92">
        <f t="shared" si="1"/>
        <v>0.014460511679644048</v>
      </c>
      <c r="S58" s="103">
        <v>0.05</v>
      </c>
      <c r="T58" s="88"/>
      <c r="U58" s="88"/>
      <c r="V58" s="88"/>
      <c r="W58" s="88"/>
      <c r="X58" s="88"/>
      <c r="Y58" s="88"/>
      <c r="Z58" s="136"/>
    </row>
    <row r="59" spans="1:26" ht="12.75">
      <c r="A59">
        <v>0</v>
      </c>
      <c r="B59">
        <v>29</v>
      </c>
      <c r="C59"/>
      <c r="D59">
        <v>7</v>
      </c>
      <c r="E59">
        <v>899</v>
      </c>
      <c r="F59">
        <v>899</v>
      </c>
      <c r="G59">
        <v>863040</v>
      </c>
      <c r="H59">
        <v>0.042612</v>
      </c>
      <c r="I59">
        <v>14</v>
      </c>
      <c r="J59">
        <v>13440</v>
      </c>
      <c r="K59">
        <v>0</v>
      </c>
      <c r="L59">
        <v>0</v>
      </c>
      <c r="M59">
        <v>264.50554</v>
      </c>
      <c r="N59">
        <v>0.096</v>
      </c>
      <c r="O59">
        <v>0.095893</v>
      </c>
      <c r="P59" s="88"/>
      <c r="Q59" s="88"/>
      <c r="R59" s="92">
        <f t="shared" si="1"/>
        <v>0.01557285873192436</v>
      </c>
      <c r="S59" s="103">
        <v>0.05</v>
      </c>
      <c r="T59" s="88"/>
      <c r="U59" s="88"/>
      <c r="V59" s="88"/>
      <c r="W59" s="88"/>
      <c r="X59" s="88"/>
      <c r="Y59" s="88"/>
      <c r="Z59" s="136"/>
    </row>
    <row r="60" spans="1:26" ht="13.5" thickBot="1">
      <c r="A60">
        <v>0</v>
      </c>
      <c r="B60">
        <v>30</v>
      </c>
      <c r="C60"/>
      <c r="D60">
        <v>7</v>
      </c>
      <c r="E60">
        <v>899</v>
      </c>
      <c r="F60">
        <v>899</v>
      </c>
      <c r="G60">
        <v>863040</v>
      </c>
      <c r="H60">
        <v>0.04186</v>
      </c>
      <c r="I60">
        <v>12</v>
      </c>
      <c r="J60">
        <v>11520</v>
      </c>
      <c r="K60">
        <v>0</v>
      </c>
      <c r="L60">
        <v>0</v>
      </c>
      <c r="M60">
        <v>269.484409</v>
      </c>
      <c r="N60">
        <v>0.096</v>
      </c>
      <c r="O60">
        <v>0.095893</v>
      </c>
      <c r="P60" s="317"/>
      <c r="Q60" s="317"/>
      <c r="R60" s="95">
        <f t="shared" si="1"/>
        <v>0.013348164627363738</v>
      </c>
      <c r="S60" s="105">
        <v>0.05</v>
      </c>
      <c r="T60" s="317"/>
      <c r="U60" s="317"/>
      <c r="V60" s="317"/>
      <c r="W60" s="317"/>
      <c r="X60" s="317"/>
      <c r="Y60" s="317"/>
      <c r="Z60" s="318"/>
    </row>
    <row r="61" spans="1:26" ht="12.75">
      <c r="A61"/>
      <c r="B61"/>
      <c r="C61"/>
      <c r="D61"/>
      <c r="E61"/>
      <c r="F61"/>
      <c r="G61"/>
      <c r="H61"/>
      <c r="I61"/>
      <c r="J61"/>
      <c r="K61"/>
      <c r="L61"/>
      <c r="M61"/>
      <c r="N61"/>
      <c r="O61"/>
      <c r="P61" s="88"/>
      <c r="Q61" s="88"/>
      <c r="R61" s="84"/>
      <c r="S61" s="324"/>
      <c r="T61" s="88"/>
      <c r="U61" s="88"/>
      <c r="V61" s="88"/>
      <c r="W61" s="88"/>
      <c r="X61" s="88"/>
      <c r="Y61" s="88"/>
      <c r="Z61" s="88"/>
    </row>
    <row r="62" spans="1:26" ht="12.75">
      <c r="A62"/>
      <c r="B62"/>
      <c r="C62"/>
      <c r="D62"/>
      <c r="E62"/>
      <c r="F62"/>
      <c r="G62"/>
      <c r="H62"/>
      <c r="I62"/>
      <c r="J62"/>
      <c r="K62"/>
      <c r="L62"/>
      <c r="M62"/>
      <c r="N62"/>
      <c r="O62"/>
      <c r="P62" s="88"/>
      <c r="Q62" s="88"/>
      <c r="R62" s="84"/>
      <c r="S62" s="324"/>
      <c r="T62" s="88"/>
      <c r="U62" s="88"/>
      <c r="V62" s="88"/>
      <c r="W62" s="88"/>
      <c r="X62" s="88"/>
      <c r="Y62" s="88"/>
      <c r="Z62" s="88"/>
    </row>
    <row r="63" spans="1:26" ht="12.75">
      <c r="A63"/>
      <c r="B63"/>
      <c r="C63"/>
      <c r="D63"/>
      <c r="E63"/>
      <c r="F63"/>
      <c r="G63"/>
      <c r="H63"/>
      <c r="I63"/>
      <c r="J63"/>
      <c r="K63"/>
      <c r="L63"/>
      <c r="M63"/>
      <c r="N63"/>
      <c r="O63"/>
      <c r="P63" s="88"/>
      <c r="Q63" s="88"/>
      <c r="R63" s="84"/>
      <c r="S63" s="324"/>
      <c r="T63" s="88"/>
      <c r="U63" s="88"/>
      <c r="V63" s="88"/>
      <c r="W63" s="88"/>
      <c r="X63" s="88"/>
      <c r="Y63" s="88"/>
      <c r="Z63" s="88"/>
    </row>
    <row r="64" spans="1:26" ht="12.75">
      <c r="A64"/>
      <c r="B64"/>
      <c r="C64"/>
      <c r="D64"/>
      <c r="E64"/>
      <c r="F64"/>
      <c r="G64"/>
      <c r="H64"/>
      <c r="I64"/>
      <c r="J64"/>
      <c r="K64"/>
      <c r="L64"/>
      <c r="M64"/>
      <c r="N64"/>
      <c r="O64"/>
      <c r="P64" s="88"/>
      <c r="Q64" s="88"/>
      <c r="R64" s="84"/>
      <c r="S64" s="324"/>
      <c r="T64" s="88"/>
      <c r="U64" s="88"/>
      <c r="V64" s="88"/>
      <c r="W64" s="88"/>
      <c r="X64" s="88"/>
      <c r="Y64" s="88"/>
      <c r="Z64" s="88"/>
    </row>
    <row r="65" spans="1:26" ht="12.75">
      <c r="A65"/>
      <c r="B65"/>
      <c r="C65"/>
      <c r="D65"/>
      <c r="E65"/>
      <c r="F65"/>
      <c r="G65"/>
      <c r="H65"/>
      <c r="I65"/>
      <c r="J65"/>
      <c r="K65"/>
      <c r="L65"/>
      <c r="M65"/>
      <c r="N65"/>
      <c r="O65"/>
      <c r="P65" s="88"/>
      <c r="Q65" s="88"/>
      <c r="R65" s="84"/>
      <c r="S65" s="324"/>
      <c r="T65" s="88"/>
      <c r="U65" s="88"/>
      <c r="V65" s="88"/>
      <c r="W65" s="88"/>
      <c r="X65" s="88"/>
      <c r="Y65" s="88"/>
      <c r="Z65" s="88"/>
    </row>
    <row r="66" ht="13.5" thickBot="1"/>
    <row r="67" spans="1:19" ht="13.5" thickBot="1">
      <c r="A67" s="493" t="s">
        <v>135</v>
      </c>
      <c r="B67" s="494"/>
      <c r="C67" s="494"/>
      <c r="D67" s="494"/>
      <c r="E67" s="495"/>
      <c r="S67" s="48"/>
    </row>
    <row r="68" spans="1:19" ht="12.75">
      <c r="A68" s="46"/>
      <c r="B68" s="64" t="s">
        <v>136</v>
      </c>
      <c r="C68" s="64" t="s">
        <v>137</v>
      </c>
      <c r="D68" s="64" t="s">
        <v>138</v>
      </c>
      <c r="E68" s="65" t="s">
        <v>139</v>
      </c>
      <c r="S68" s="48"/>
    </row>
    <row r="69" spans="1:5" ht="12.75">
      <c r="A69" s="81" t="s">
        <v>140</v>
      </c>
      <c r="B69" s="55">
        <v>0.011</v>
      </c>
      <c r="C69" s="55">
        <v>0.015</v>
      </c>
      <c r="D69" s="55">
        <v>0.016</v>
      </c>
      <c r="E69" s="76">
        <v>0.018</v>
      </c>
    </row>
    <row r="70" spans="1:5" ht="12.75">
      <c r="A70" s="81" t="s">
        <v>141</v>
      </c>
      <c r="B70" s="55">
        <v>15</v>
      </c>
      <c r="C70" s="55">
        <v>31</v>
      </c>
      <c r="D70" s="55">
        <v>7</v>
      </c>
      <c r="E70" s="76">
        <v>7</v>
      </c>
    </row>
    <row r="71" spans="1:5" ht="12.75">
      <c r="A71" s="81" t="s">
        <v>142</v>
      </c>
      <c r="B71" s="55">
        <v>15</v>
      </c>
      <c r="C71" s="55">
        <v>63</v>
      </c>
      <c r="D71" s="55">
        <v>15</v>
      </c>
      <c r="E71" s="76">
        <v>15</v>
      </c>
    </row>
    <row r="72" spans="1:5" ht="12.75">
      <c r="A72" s="81" t="s">
        <v>143</v>
      </c>
      <c r="B72" s="55">
        <v>7</v>
      </c>
      <c r="C72" s="55">
        <v>4</v>
      </c>
      <c r="D72" s="55">
        <v>3</v>
      </c>
      <c r="E72" s="76">
        <v>2</v>
      </c>
    </row>
    <row r="73" spans="1:5" ht="13.5" thickBot="1">
      <c r="A73" s="82" t="s">
        <v>144</v>
      </c>
      <c r="B73" s="487" t="s">
        <v>145</v>
      </c>
      <c r="C73" s="487"/>
      <c r="D73" s="487"/>
      <c r="E73" s="488"/>
    </row>
    <row r="74" spans="1:5" ht="13.5" thickBot="1">
      <c r="A74" s="83" t="s">
        <v>146</v>
      </c>
      <c r="B74" s="487" t="s">
        <v>147</v>
      </c>
      <c r="C74" s="487"/>
      <c r="D74" s="487"/>
      <c r="E74" s="488"/>
    </row>
    <row r="75" spans="1:5" ht="13.5" thickBot="1">
      <c r="A75" s="84"/>
      <c r="B75" s="62"/>
      <c r="C75" s="62"/>
      <c r="D75" s="62"/>
      <c r="E75" s="62"/>
    </row>
    <row r="76" spans="1:17" ht="13.5" thickBot="1">
      <c r="A76" s="498" t="s">
        <v>149</v>
      </c>
      <c r="B76" s="499"/>
      <c r="C76" s="499"/>
      <c r="D76" s="499"/>
      <c r="E76" s="499"/>
      <c r="F76" s="499"/>
      <c r="G76" s="500"/>
      <c r="I76" s="481" t="s">
        <v>148</v>
      </c>
      <c r="J76" s="503"/>
      <c r="K76" s="503"/>
      <c r="L76" s="503"/>
      <c r="M76" s="503"/>
      <c r="N76" s="503"/>
      <c r="O76" s="503"/>
      <c r="P76" s="503"/>
      <c r="Q76" s="504"/>
    </row>
    <row r="77" spans="1:17" ht="12.75">
      <c r="A77" s="435" t="s">
        <v>150</v>
      </c>
      <c r="B77" s="492"/>
      <c r="C77" s="490" t="s">
        <v>151</v>
      </c>
      <c r="D77" s="490"/>
      <c r="E77" s="490"/>
      <c r="F77" s="490"/>
      <c r="G77" s="491"/>
      <c r="I77" s="481" t="s">
        <v>303</v>
      </c>
      <c r="J77" s="482"/>
      <c r="K77" s="315" t="s">
        <v>304</v>
      </c>
      <c r="L77" s="315" t="s">
        <v>305</v>
      </c>
      <c r="M77" s="315" t="s">
        <v>306</v>
      </c>
      <c r="N77" s="315" t="s">
        <v>307</v>
      </c>
      <c r="O77" s="316" t="s">
        <v>309</v>
      </c>
      <c r="P77" s="321" t="s">
        <v>310</v>
      </c>
      <c r="Q77" s="322" t="s">
        <v>311</v>
      </c>
    </row>
    <row r="78" spans="1:17" ht="13.5" thickBot="1">
      <c r="A78" s="437" t="s">
        <v>155</v>
      </c>
      <c r="B78" s="489"/>
      <c r="C78" s="404" t="s">
        <v>156</v>
      </c>
      <c r="D78" s="404"/>
      <c r="E78" s="404"/>
      <c r="F78" s="404"/>
      <c r="G78" s="405"/>
      <c r="I78" s="483"/>
      <c r="J78" s="484"/>
      <c r="K78" s="313" t="s">
        <v>293</v>
      </c>
      <c r="L78" s="314">
        <v>0.15</v>
      </c>
      <c r="M78" s="314">
        <v>0.15</v>
      </c>
      <c r="N78" s="314">
        <v>0.05</v>
      </c>
      <c r="O78" s="134">
        <v>0.01</v>
      </c>
      <c r="P78" s="319">
        <v>32</v>
      </c>
      <c r="Q78" s="320">
        <v>10</v>
      </c>
    </row>
    <row r="79" spans="1:17" ht="12.75">
      <c r="A79" s="437" t="s">
        <v>158</v>
      </c>
      <c r="B79" s="489"/>
      <c r="C79" s="404" t="s">
        <v>159</v>
      </c>
      <c r="D79" s="404"/>
      <c r="E79" s="404"/>
      <c r="F79" s="404"/>
      <c r="G79" s="405"/>
      <c r="I79" s="481" t="s">
        <v>178</v>
      </c>
      <c r="J79" s="482"/>
      <c r="K79" s="315" t="s">
        <v>304</v>
      </c>
      <c r="L79" s="315" t="s">
        <v>305</v>
      </c>
      <c r="M79" s="315" t="s">
        <v>306</v>
      </c>
      <c r="N79" s="315" t="s">
        <v>307</v>
      </c>
      <c r="O79" s="316" t="s">
        <v>308</v>
      </c>
      <c r="P79" s="88"/>
      <c r="Q79" s="136"/>
    </row>
    <row r="80" spans="1:17" ht="13.5" thickBot="1">
      <c r="A80" s="437" t="s">
        <v>162</v>
      </c>
      <c r="B80" s="489"/>
      <c r="C80" s="404">
        <v>40</v>
      </c>
      <c r="D80" s="404"/>
      <c r="E80" s="404"/>
      <c r="F80" s="404"/>
      <c r="G80" s="405"/>
      <c r="I80" s="483"/>
      <c r="J80" s="484"/>
      <c r="K80" s="313" t="s">
        <v>293</v>
      </c>
      <c r="L80" s="314">
        <v>0.05</v>
      </c>
      <c r="M80" s="314">
        <v>0.05</v>
      </c>
      <c r="N80" s="314">
        <v>0.01</v>
      </c>
      <c r="O80" s="134">
        <v>0</v>
      </c>
      <c r="P80" s="317"/>
      <c r="Q80" s="318"/>
    </row>
    <row r="81" spans="1:7" ht="12.75">
      <c r="A81" s="428" t="s">
        <v>164</v>
      </c>
      <c r="B81" s="404"/>
      <c r="C81" s="404" t="s">
        <v>165</v>
      </c>
      <c r="D81" s="404"/>
      <c r="E81" s="404"/>
      <c r="F81" s="404"/>
      <c r="G81" s="405"/>
    </row>
    <row r="82" spans="1:7" ht="12.75">
      <c r="A82" s="428" t="s">
        <v>167</v>
      </c>
      <c r="B82" s="404"/>
      <c r="C82" s="404" t="s">
        <v>168</v>
      </c>
      <c r="D82" s="404"/>
      <c r="E82" s="404"/>
      <c r="F82" s="404"/>
      <c r="G82" s="405"/>
    </row>
    <row r="83" spans="1:7" ht="12.75">
      <c r="A83" s="428" t="s">
        <v>170</v>
      </c>
      <c r="B83" s="404"/>
      <c r="C83" s="404" t="s">
        <v>13</v>
      </c>
      <c r="D83" s="404"/>
      <c r="E83" s="404"/>
      <c r="F83" s="404"/>
      <c r="G83" s="405"/>
    </row>
    <row r="84" spans="1:7" ht="12.75">
      <c r="A84" s="437" t="s">
        <v>173</v>
      </c>
      <c r="B84" s="489"/>
      <c r="C84" s="404">
        <v>108</v>
      </c>
      <c r="D84" s="404"/>
      <c r="E84" s="404"/>
      <c r="F84" s="404"/>
      <c r="G84" s="405"/>
    </row>
    <row r="85" spans="1:7" ht="13.5" thickBot="1">
      <c r="A85" s="485" t="s">
        <v>176</v>
      </c>
      <c r="B85" s="486"/>
      <c r="C85" s="536" t="s">
        <v>189</v>
      </c>
      <c r="D85" s="487"/>
      <c r="E85" s="487"/>
      <c r="F85" s="487"/>
      <c r="G85" s="488"/>
    </row>
    <row r="98" ht="12.75">
      <c r="A98" s="88"/>
    </row>
    <row r="99" spans="1:3" ht="12.75">
      <c r="A99" s="88"/>
      <c r="B99" s="88"/>
      <c r="C99" s="88"/>
    </row>
  </sheetData>
  <mergeCells count="43">
    <mergeCell ref="R1:S1"/>
    <mergeCell ref="M1:M2"/>
    <mergeCell ref="A67:E67"/>
    <mergeCell ref="F1:F2"/>
    <mergeCell ref="J1:J2"/>
    <mergeCell ref="V1:X1"/>
    <mergeCell ref="A1:A2"/>
    <mergeCell ref="B1:B2"/>
    <mergeCell ref="C1:C2"/>
    <mergeCell ref="D1:D2"/>
    <mergeCell ref="K1:K2"/>
    <mergeCell ref="L1:L2"/>
    <mergeCell ref="E1:E2"/>
    <mergeCell ref="P1:Q1"/>
    <mergeCell ref="I1:I2"/>
    <mergeCell ref="A79:B79"/>
    <mergeCell ref="C79:G79"/>
    <mergeCell ref="A77:B77"/>
    <mergeCell ref="C77:G77"/>
    <mergeCell ref="A78:B78"/>
    <mergeCell ref="C78:G78"/>
    <mergeCell ref="A76:G76"/>
    <mergeCell ref="N1:N2"/>
    <mergeCell ref="O1:O2"/>
    <mergeCell ref="B74:E74"/>
    <mergeCell ref="B73:E73"/>
    <mergeCell ref="H1:H2"/>
    <mergeCell ref="G1:G2"/>
    <mergeCell ref="I76:Q76"/>
    <mergeCell ref="A81:B81"/>
    <mergeCell ref="C81:G81"/>
    <mergeCell ref="A80:B80"/>
    <mergeCell ref="C80:G80"/>
    <mergeCell ref="I77:J78"/>
    <mergeCell ref="I79:J80"/>
    <mergeCell ref="A85:B85"/>
    <mergeCell ref="C85:G85"/>
    <mergeCell ref="A84:B84"/>
    <mergeCell ref="C84:G84"/>
    <mergeCell ref="A83:B83"/>
    <mergeCell ref="C83:G83"/>
    <mergeCell ref="A82:B82"/>
    <mergeCell ref="C82:G8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43">
    <tabColor indexed="40"/>
  </sheetPr>
  <dimension ref="A1:Z96"/>
  <sheetViews>
    <sheetView workbookViewId="0" topLeftCell="F1">
      <selection activeCell="F1" sqref="A1:IV16384"/>
    </sheetView>
  </sheetViews>
  <sheetFormatPr defaultColWidth="9.140625" defaultRowHeight="12.75"/>
  <cols>
    <col min="1" max="1" width="12.00390625" style="61" customWidth="1"/>
    <col min="2" max="2" width="12.7109375" style="61" bestFit="1" customWidth="1"/>
    <col min="3" max="6" width="9.140625" style="61" customWidth="1"/>
    <col min="7" max="7" width="12.00390625" style="61" customWidth="1"/>
    <col min="8" max="16384" width="9.140625" style="61" customWidth="1"/>
  </cols>
  <sheetData>
    <row r="1" spans="1:26" ht="12.75" customHeight="1">
      <c r="A1" s="501" t="s">
        <v>111</v>
      </c>
      <c r="B1" s="496" t="s">
        <v>112</v>
      </c>
      <c r="C1" s="496" t="s">
        <v>113</v>
      </c>
      <c r="D1" s="496" t="s">
        <v>114</v>
      </c>
      <c r="E1" s="496" t="s">
        <v>115</v>
      </c>
      <c r="F1" s="496" t="s">
        <v>116</v>
      </c>
      <c r="G1" s="496" t="s">
        <v>117</v>
      </c>
      <c r="H1" s="496" t="s">
        <v>118</v>
      </c>
      <c r="I1" s="496" t="s">
        <v>119</v>
      </c>
      <c r="J1" s="496" t="s">
        <v>120</v>
      </c>
      <c r="K1" s="496" t="s">
        <v>121</v>
      </c>
      <c r="L1" s="496" t="s">
        <v>122</v>
      </c>
      <c r="M1" s="496" t="s">
        <v>109</v>
      </c>
      <c r="N1" s="496" t="s">
        <v>123</v>
      </c>
      <c r="O1" s="506" t="s">
        <v>124</v>
      </c>
      <c r="P1" s="457" t="s">
        <v>98</v>
      </c>
      <c r="Q1" s="459"/>
      <c r="R1" s="459" t="s">
        <v>99</v>
      </c>
      <c r="S1" s="459"/>
      <c r="T1" s="47"/>
      <c r="U1" s="47"/>
      <c r="V1" s="459" t="s">
        <v>100</v>
      </c>
      <c r="W1" s="459"/>
      <c r="X1" s="459"/>
      <c r="Y1" s="64" t="s">
        <v>101</v>
      </c>
      <c r="Z1" s="65"/>
    </row>
    <row r="2" spans="1:26" ht="39" thickBot="1">
      <c r="A2" s="502"/>
      <c r="B2" s="497"/>
      <c r="C2" s="497"/>
      <c r="D2" s="497"/>
      <c r="E2" s="497"/>
      <c r="F2" s="497"/>
      <c r="G2" s="497"/>
      <c r="H2" s="497"/>
      <c r="I2" s="497"/>
      <c r="J2" s="497"/>
      <c r="K2" s="497"/>
      <c r="L2" s="497"/>
      <c r="M2" s="497"/>
      <c r="N2" s="497"/>
      <c r="O2" s="507"/>
      <c r="P2" s="66" t="s">
        <v>125</v>
      </c>
      <c r="Q2" s="67" t="s">
        <v>103</v>
      </c>
      <c r="R2" s="67" t="s">
        <v>126</v>
      </c>
      <c r="S2" s="67" t="s">
        <v>185</v>
      </c>
      <c r="T2" s="49" t="s">
        <v>128</v>
      </c>
      <c r="U2" s="49" t="s">
        <v>129</v>
      </c>
      <c r="V2" s="67" t="s">
        <v>130</v>
      </c>
      <c r="W2" s="67" t="s">
        <v>131</v>
      </c>
      <c r="X2" s="67" t="s">
        <v>132</v>
      </c>
      <c r="Y2" s="70" t="s">
        <v>109</v>
      </c>
      <c r="Z2" s="71" t="s">
        <v>133</v>
      </c>
    </row>
    <row r="3" spans="1:26" ht="12.75">
      <c r="A3">
        <v>1</v>
      </c>
      <c r="B3">
        <v>0</v>
      </c>
      <c r="C3">
        <v>0</v>
      </c>
      <c r="D3"/>
      <c r="E3">
        <v>3212</v>
      </c>
      <c r="F3">
        <v>9345</v>
      </c>
      <c r="G3">
        <v>76212320</v>
      </c>
      <c r="H3">
        <v>0.584231</v>
      </c>
      <c r="I3">
        <v>0</v>
      </c>
      <c r="J3">
        <v>0</v>
      </c>
      <c r="K3">
        <v>0</v>
      </c>
      <c r="L3">
        <v>0</v>
      </c>
      <c r="M3">
        <v>267.869467</v>
      </c>
      <c r="N3">
        <v>30</v>
      </c>
      <c r="O3">
        <v>8.468036</v>
      </c>
      <c r="P3" s="46">
        <f>SUM(O3:O42)</f>
        <v>206.71457900000001</v>
      </c>
      <c r="Q3" s="64">
        <f>P3/SUM(N3:N42)</f>
        <v>0.265018691025641</v>
      </c>
      <c r="R3" s="64">
        <f aca="true" t="shared" si="0" ref="R3:R32">(I3+K3)/F3</f>
        <v>0</v>
      </c>
      <c r="S3" s="64"/>
      <c r="T3" s="325" t="s">
        <v>186</v>
      </c>
      <c r="U3" s="64">
        <v>100</v>
      </c>
      <c r="V3" s="64">
        <f>SUM(O3:O60)</f>
        <v>215.82465000000008</v>
      </c>
      <c r="W3" s="64">
        <f>(SUM(G3:G60)-SUM(J3:J60)-SUM(L3:L60))/9000000</f>
        <v>215.790624</v>
      </c>
      <c r="X3" s="64">
        <f>SUM(O3:O60)</f>
        <v>215.82465000000008</v>
      </c>
      <c r="Y3">
        <v>268.228527</v>
      </c>
      <c r="Z3" s="65">
        <f>W3/Y3</f>
        <v>0.8045028857053673</v>
      </c>
    </row>
    <row r="4" spans="1:26" ht="12.75">
      <c r="A4">
        <v>2</v>
      </c>
      <c r="B4">
        <v>0</v>
      </c>
      <c r="C4">
        <v>0</v>
      </c>
      <c r="D4"/>
      <c r="E4">
        <v>2417</v>
      </c>
      <c r="F4">
        <v>6909</v>
      </c>
      <c r="G4">
        <v>57305440</v>
      </c>
      <c r="H4">
        <v>1.008645</v>
      </c>
      <c r="I4">
        <v>0</v>
      </c>
      <c r="J4">
        <v>0</v>
      </c>
      <c r="K4">
        <v>0</v>
      </c>
      <c r="L4">
        <v>0</v>
      </c>
      <c r="M4">
        <v>269.999988</v>
      </c>
      <c r="N4">
        <v>30</v>
      </c>
      <c r="O4">
        <v>6.367271</v>
      </c>
      <c r="P4" s="81"/>
      <c r="Q4" s="55"/>
      <c r="R4" s="55">
        <f t="shared" si="0"/>
        <v>0</v>
      </c>
      <c r="S4" s="55"/>
      <c r="T4" s="55"/>
      <c r="U4" s="55"/>
      <c r="V4" s="55"/>
      <c r="W4" s="55"/>
      <c r="X4" s="55"/>
      <c r="Y4" s="55"/>
      <c r="Z4" s="76"/>
    </row>
    <row r="5" spans="1:26" ht="12.75">
      <c r="A5">
        <v>3</v>
      </c>
      <c r="B5">
        <v>0</v>
      </c>
      <c r="C5">
        <v>0</v>
      </c>
      <c r="D5"/>
      <c r="E5">
        <v>2833</v>
      </c>
      <c r="F5">
        <v>8131</v>
      </c>
      <c r="G5">
        <v>67145600</v>
      </c>
      <c r="H5">
        <v>0.890474</v>
      </c>
      <c r="I5">
        <v>0</v>
      </c>
      <c r="J5">
        <v>0</v>
      </c>
      <c r="K5">
        <v>0</v>
      </c>
      <c r="L5">
        <v>0</v>
      </c>
      <c r="M5">
        <v>265.74687</v>
      </c>
      <c r="N5">
        <v>30</v>
      </c>
      <c r="O5">
        <v>7.460622</v>
      </c>
      <c r="P5" s="81"/>
      <c r="Q5" s="55"/>
      <c r="R5" s="55">
        <f t="shared" si="0"/>
        <v>0</v>
      </c>
      <c r="S5" s="55"/>
      <c r="T5" s="55"/>
      <c r="U5" s="55"/>
      <c r="V5" s="55"/>
      <c r="W5" s="55"/>
      <c r="X5" s="55"/>
      <c r="Y5" s="55"/>
      <c r="Z5" s="76"/>
    </row>
    <row r="6" spans="1:26" ht="12.75">
      <c r="A6">
        <v>4</v>
      </c>
      <c r="B6">
        <v>0</v>
      </c>
      <c r="C6">
        <v>0</v>
      </c>
      <c r="D6"/>
      <c r="E6">
        <v>3067</v>
      </c>
      <c r="F6">
        <v>8943</v>
      </c>
      <c r="G6">
        <v>72883360</v>
      </c>
      <c r="H6">
        <v>0.842279</v>
      </c>
      <c r="I6">
        <v>0</v>
      </c>
      <c r="J6">
        <v>0</v>
      </c>
      <c r="K6">
        <v>0</v>
      </c>
      <c r="L6">
        <v>0</v>
      </c>
      <c r="M6">
        <v>270.000015</v>
      </c>
      <c r="N6">
        <v>30</v>
      </c>
      <c r="O6">
        <v>8.098151</v>
      </c>
      <c r="P6" s="81"/>
      <c r="Q6" s="55"/>
      <c r="R6" s="55">
        <f t="shared" si="0"/>
        <v>0</v>
      </c>
      <c r="S6" s="55"/>
      <c r="T6" s="55"/>
      <c r="U6" s="55"/>
      <c r="V6" s="55"/>
      <c r="W6" s="55"/>
      <c r="X6" s="55"/>
      <c r="Y6" s="55"/>
      <c r="Z6" s="76"/>
    </row>
    <row r="7" spans="1:26" ht="12.75">
      <c r="A7">
        <v>5</v>
      </c>
      <c r="B7">
        <v>0</v>
      </c>
      <c r="C7">
        <v>0</v>
      </c>
      <c r="D7"/>
      <c r="E7">
        <v>2679</v>
      </c>
      <c r="F7">
        <v>7830</v>
      </c>
      <c r="G7">
        <v>63451840</v>
      </c>
      <c r="H7">
        <v>0.892377</v>
      </c>
      <c r="I7">
        <v>0</v>
      </c>
      <c r="J7">
        <v>0</v>
      </c>
      <c r="K7">
        <v>0</v>
      </c>
      <c r="L7">
        <v>0</v>
      </c>
      <c r="M7">
        <v>269.999989</v>
      </c>
      <c r="N7">
        <v>30</v>
      </c>
      <c r="O7">
        <v>7.050204</v>
      </c>
      <c r="P7" s="81"/>
      <c r="Q7" s="55"/>
      <c r="R7" s="55">
        <f t="shared" si="0"/>
        <v>0</v>
      </c>
      <c r="S7" s="56"/>
      <c r="T7" s="55"/>
      <c r="U7" s="55"/>
      <c r="V7" s="55"/>
      <c r="W7" s="55"/>
      <c r="X7" s="55"/>
      <c r="Y7" s="55"/>
      <c r="Z7" s="76"/>
    </row>
    <row r="8" spans="1:26" ht="12.75">
      <c r="A8">
        <v>6</v>
      </c>
      <c r="B8">
        <v>0</v>
      </c>
      <c r="C8">
        <v>0</v>
      </c>
      <c r="D8"/>
      <c r="E8">
        <v>2934</v>
      </c>
      <c r="F8">
        <v>8548</v>
      </c>
      <c r="G8">
        <v>69369760</v>
      </c>
      <c r="H8">
        <v>0.95484</v>
      </c>
      <c r="I8">
        <v>0</v>
      </c>
      <c r="J8">
        <v>0</v>
      </c>
      <c r="K8">
        <v>0</v>
      </c>
      <c r="L8">
        <v>0</v>
      </c>
      <c r="M8">
        <v>270.000008</v>
      </c>
      <c r="N8">
        <v>30</v>
      </c>
      <c r="O8">
        <v>7.707751</v>
      </c>
      <c r="P8" s="81"/>
      <c r="Q8" s="55"/>
      <c r="R8" s="55">
        <f t="shared" si="0"/>
        <v>0</v>
      </c>
      <c r="S8" s="55"/>
      <c r="T8" s="55"/>
      <c r="U8" s="55"/>
      <c r="V8" s="55"/>
      <c r="W8" s="55"/>
      <c r="X8" s="55"/>
      <c r="Y8" s="55"/>
      <c r="Z8" s="76"/>
    </row>
    <row r="9" spans="1:26" ht="12.75">
      <c r="A9">
        <v>11</v>
      </c>
      <c r="B9">
        <v>0</v>
      </c>
      <c r="C9">
        <v>0</v>
      </c>
      <c r="D9"/>
      <c r="E9">
        <v>81</v>
      </c>
      <c r="F9">
        <v>2147</v>
      </c>
      <c r="G9">
        <v>687040</v>
      </c>
      <c r="H9">
        <v>0.307319</v>
      </c>
      <c r="I9">
        <v>0</v>
      </c>
      <c r="J9">
        <v>0</v>
      </c>
      <c r="K9">
        <v>0</v>
      </c>
      <c r="L9">
        <v>0</v>
      </c>
      <c r="M9">
        <v>269.999989</v>
      </c>
      <c r="N9">
        <v>0</v>
      </c>
      <c r="O9">
        <v>0.076338</v>
      </c>
      <c r="P9" s="81"/>
      <c r="Q9" s="55"/>
      <c r="R9" s="55">
        <f t="shared" si="0"/>
        <v>0</v>
      </c>
      <c r="S9" s="55"/>
      <c r="T9" s="55"/>
      <c r="U9" s="55"/>
      <c r="V9" s="55"/>
      <c r="W9" s="55"/>
      <c r="X9" s="55"/>
      <c r="Y9" s="55"/>
      <c r="Z9" s="76"/>
    </row>
    <row r="10" spans="1:26" ht="12.75">
      <c r="A10">
        <v>12</v>
      </c>
      <c r="B10">
        <v>0</v>
      </c>
      <c r="C10">
        <v>0</v>
      </c>
      <c r="D10"/>
      <c r="E10">
        <v>57</v>
      </c>
      <c r="F10">
        <v>1177</v>
      </c>
      <c r="G10">
        <v>376640</v>
      </c>
      <c r="H10">
        <v>0.409972</v>
      </c>
      <c r="I10">
        <v>0</v>
      </c>
      <c r="J10">
        <v>0</v>
      </c>
      <c r="K10">
        <v>0</v>
      </c>
      <c r="L10">
        <v>0</v>
      </c>
      <c r="M10">
        <v>269.999982</v>
      </c>
      <c r="N10">
        <v>0</v>
      </c>
      <c r="O10">
        <v>0.041849</v>
      </c>
      <c r="P10" s="81"/>
      <c r="Q10" s="55"/>
      <c r="R10" s="55">
        <f t="shared" si="0"/>
        <v>0</v>
      </c>
      <c r="S10" s="55"/>
      <c r="T10" s="55"/>
      <c r="U10" s="55"/>
      <c r="V10" s="55"/>
      <c r="W10" s="55"/>
      <c r="X10" s="55"/>
      <c r="Y10" s="55"/>
      <c r="Z10" s="76"/>
    </row>
    <row r="11" spans="1:26" ht="12.75">
      <c r="A11">
        <v>13</v>
      </c>
      <c r="B11">
        <v>0</v>
      </c>
      <c r="C11">
        <v>0</v>
      </c>
      <c r="D11"/>
      <c r="E11">
        <v>65</v>
      </c>
      <c r="F11">
        <v>1488</v>
      </c>
      <c r="G11">
        <v>476160</v>
      </c>
      <c r="H11">
        <v>0.404373</v>
      </c>
      <c r="I11">
        <v>0</v>
      </c>
      <c r="J11">
        <v>0</v>
      </c>
      <c r="K11">
        <v>0</v>
      </c>
      <c r="L11">
        <v>0</v>
      </c>
      <c r="M11">
        <v>269.999991</v>
      </c>
      <c r="N11">
        <v>0</v>
      </c>
      <c r="O11">
        <v>0.052907</v>
      </c>
      <c r="P11" s="81"/>
      <c r="Q11" s="55"/>
      <c r="R11" s="55">
        <f t="shared" si="0"/>
        <v>0</v>
      </c>
      <c r="S11" s="55"/>
      <c r="T11" s="55"/>
      <c r="U11" s="55"/>
      <c r="V11" s="55"/>
      <c r="W11" s="55"/>
      <c r="X11" s="55"/>
      <c r="Y11" s="55"/>
      <c r="Z11" s="76"/>
    </row>
    <row r="12" spans="1:26" ht="12.75">
      <c r="A12">
        <v>14</v>
      </c>
      <c r="B12">
        <v>0</v>
      </c>
      <c r="C12">
        <v>0</v>
      </c>
      <c r="D12"/>
      <c r="E12">
        <v>68</v>
      </c>
      <c r="F12">
        <v>1539</v>
      </c>
      <c r="G12">
        <v>492480</v>
      </c>
      <c r="H12">
        <v>0.486584</v>
      </c>
      <c r="I12">
        <v>0</v>
      </c>
      <c r="J12">
        <v>0</v>
      </c>
      <c r="K12">
        <v>0</v>
      </c>
      <c r="L12">
        <v>0</v>
      </c>
      <c r="M12">
        <v>269.999994</v>
      </c>
      <c r="N12">
        <v>0</v>
      </c>
      <c r="O12">
        <v>0.05472</v>
      </c>
      <c r="P12" s="81"/>
      <c r="Q12" s="55"/>
      <c r="R12" s="55">
        <f t="shared" si="0"/>
        <v>0</v>
      </c>
      <c r="S12" s="55"/>
      <c r="T12" s="55"/>
      <c r="U12" s="55"/>
      <c r="V12" s="55"/>
      <c r="W12" s="55"/>
      <c r="X12" s="55"/>
      <c r="Y12" s="55"/>
      <c r="Z12" s="76"/>
    </row>
    <row r="13" spans="1:26" ht="12.75">
      <c r="A13">
        <v>15</v>
      </c>
      <c r="B13">
        <v>0</v>
      </c>
      <c r="C13">
        <v>0</v>
      </c>
      <c r="D13"/>
      <c r="E13">
        <v>60</v>
      </c>
      <c r="F13">
        <v>1420</v>
      </c>
      <c r="G13">
        <v>454400</v>
      </c>
      <c r="H13">
        <v>0.3151</v>
      </c>
      <c r="I13">
        <v>0</v>
      </c>
      <c r="J13">
        <v>0</v>
      </c>
      <c r="K13">
        <v>0</v>
      </c>
      <c r="L13">
        <v>0</v>
      </c>
      <c r="M13">
        <v>246.599991</v>
      </c>
      <c r="N13">
        <v>0</v>
      </c>
      <c r="O13">
        <v>0.050489</v>
      </c>
      <c r="P13" s="81"/>
      <c r="Q13" s="55"/>
      <c r="R13" s="55">
        <f t="shared" si="0"/>
        <v>0</v>
      </c>
      <c r="S13" s="55"/>
      <c r="T13" s="55"/>
      <c r="U13" s="55"/>
      <c r="V13" s="55"/>
      <c r="W13" s="55"/>
      <c r="X13" s="55"/>
      <c r="Y13" s="55"/>
      <c r="Z13" s="76"/>
    </row>
    <row r="14" spans="1:26" ht="12.75">
      <c r="A14">
        <v>16</v>
      </c>
      <c r="B14">
        <v>0</v>
      </c>
      <c r="C14">
        <v>0</v>
      </c>
      <c r="D14"/>
      <c r="E14">
        <v>77</v>
      </c>
      <c r="F14">
        <v>1424</v>
      </c>
      <c r="G14">
        <v>455680</v>
      </c>
      <c r="H14">
        <v>0.464561</v>
      </c>
      <c r="I14">
        <v>0</v>
      </c>
      <c r="J14">
        <v>0</v>
      </c>
      <c r="K14">
        <v>0</v>
      </c>
      <c r="L14">
        <v>0</v>
      </c>
      <c r="M14">
        <v>270.000003</v>
      </c>
      <c r="N14">
        <v>0</v>
      </c>
      <c r="O14">
        <v>0.050631</v>
      </c>
      <c r="P14" s="81"/>
      <c r="Q14" s="55"/>
      <c r="R14" s="55">
        <f t="shared" si="0"/>
        <v>0</v>
      </c>
      <c r="S14" s="55"/>
      <c r="T14" s="55"/>
      <c r="U14" s="55"/>
      <c r="V14" s="55"/>
      <c r="W14" s="55"/>
      <c r="X14" s="55"/>
      <c r="Y14" s="55"/>
      <c r="Z14" s="76"/>
    </row>
    <row r="15" spans="1:26" ht="12.75">
      <c r="A15">
        <v>17</v>
      </c>
      <c r="B15">
        <v>0</v>
      </c>
      <c r="C15">
        <v>0</v>
      </c>
      <c r="D15"/>
      <c r="E15">
        <v>76</v>
      </c>
      <c r="F15">
        <v>1654</v>
      </c>
      <c r="G15">
        <v>529280</v>
      </c>
      <c r="H15">
        <v>0.504571</v>
      </c>
      <c r="I15">
        <v>0</v>
      </c>
      <c r="J15">
        <v>0</v>
      </c>
      <c r="K15">
        <v>0</v>
      </c>
      <c r="L15">
        <v>0</v>
      </c>
      <c r="M15">
        <v>269.999991</v>
      </c>
      <c r="N15">
        <v>0</v>
      </c>
      <c r="O15">
        <v>0.058809</v>
      </c>
      <c r="P15" s="81"/>
      <c r="Q15" s="55"/>
      <c r="R15" s="55">
        <f t="shared" si="0"/>
        <v>0</v>
      </c>
      <c r="S15" s="55"/>
      <c r="T15" s="55"/>
      <c r="U15" s="55"/>
      <c r="V15" s="55"/>
      <c r="W15" s="55"/>
      <c r="X15" s="55"/>
      <c r="Y15" s="55"/>
      <c r="Z15" s="76"/>
    </row>
    <row r="16" spans="1:26" ht="12.75">
      <c r="A16">
        <v>18</v>
      </c>
      <c r="B16">
        <v>0</v>
      </c>
      <c r="C16">
        <v>0</v>
      </c>
      <c r="D16"/>
      <c r="E16">
        <v>77</v>
      </c>
      <c r="F16">
        <v>1799</v>
      </c>
      <c r="G16">
        <v>575680</v>
      </c>
      <c r="H16">
        <v>0.345694</v>
      </c>
      <c r="I16">
        <v>0</v>
      </c>
      <c r="J16">
        <v>0</v>
      </c>
      <c r="K16">
        <v>0</v>
      </c>
      <c r="L16">
        <v>0</v>
      </c>
      <c r="M16">
        <v>269.999996</v>
      </c>
      <c r="N16">
        <v>0</v>
      </c>
      <c r="O16">
        <v>0.063964</v>
      </c>
      <c r="P16" s="81"/>
      <c r="Q16" s="55"/>
      <c r="R16" s="55">
        <f t="shared" si="0"/>
        <v>0</v>
      </c>
      <c r="S16" s="55"/>
      <c r="T16" s="55"/>
      <c r="U16" s="55"/>
      <c r="V16" s="55"/>
      <c r="W16" s="55"/>
      <c r="X16" s="55"/>
      <c r="Y16" s="55"/>
      <c r="Z16" s="76"/>
    </row>
    <row r="17" spans="1:26" ht="12.75">
      <c r="A17">
        <v>19</v>
      </c>
      <c r="B17">
        <v>0</v>
      </c>
      <c r="C17">
        <v>0</v>
      </c>
      <c r="D17"/>
      <c r="E17">
        <v>95</v>
      </c>
      <c r="F17">
        <v>1938</v>
      </c>
      <c r="G17">
        <v>620160</v>
      </c>
      <c r="H17">
        <v>0.340621</v>
      </c>
      <c r="I17">
        <v>0</v>
      </c>
      <c r="J17">
        <v>0</v>
      </c>
      <c r="K17">
        <v>0</v>
      </c>
      <c r="L17">
        <v>0</v>
      </c>
      <c r="M17">
        <v>270.000002</v>
      </c>
      <c r="N17">
        <v>0</v>
      </c>
      <c r="O17">
        <v>0.068907</v>
      </c>
      <c r="P17" s="81"/>
      <c r="Q17" s="55"/>
      <c r="R17" s="55">
        <f t="shared" si="0"/>
        <v>0</v>
      </c>
      <c r="S17" s="55"/>
      <c r="T17" s="55"/>
      <c r="U17" s="55"/>
      <c r="V17" s="55"/>
      <c r="W17" s="55"/>
      <c r="X17" s="55"/>
      <c r="Y17" s="55"/>
      <c r="Z17" s="76"/>
    </row>
    <row r="18" spans="1:26" ht="12.75">
      <c r="A18">
        <v>20</v>
      </c>
      <c r="B18">
        <v>0</v>
      </c>
      <c r="C18">
        <v>0</v>
      </c>
      <c r="D18"/>
      <c r="E18">
        <v>56</v>
      </c>
      <c r="F18">
        <v>1272</v>
      </c>
      <c r="G18">
        <v>407040</v>
      </c>
      <c r="H18">
        <v>0.367143</v>
      </c>
      <c r="I18">
        <v>0</v>
      </c>
      <c r="J18">
        <v>0</v>
      </c>
      <c r="K18">
        <v>0</v>
      </c>
      <c r="L18">
        <v>0</v>
      </c>
      <c r="M18">
        <v>252.604578</v>
      </c>
      <c r="N18">
        <v>0</v>
      </c>
      <c r="O18">
        <v>0.045227</v>
      </c>
      <c r="P18" s="81"/>
      <c r="Q18" s="55"/>
      <c r="R18" s="55">
        <f t="shared" si="0"/>
        <v>0</v>
      </c>
      <c r="S18" s="55"/>
      <c r="T18" s="55"/>
      <c r="U18" s="55"/>
      <c r="V18" s="55"/>
      <c r="W18" s="55"/>
      <c r="X18" s="55"/>
      <c r="Y18" s="55"/>
      <c r="Z18" s="76"/>
    </row>
    <row r="19" spans="1:26" ht="12.75">
      <c r="A19">
        <v>21</v>
      </c>
      <c r="B19">
        <v>0</v>
      </c>
      <c r="C19">
        <v>0</v>
      </c>
      <c r="D19"/>
      <c r="E19">
        <v>9639</v>
      </c>
      <c r="F19">
        <v>19277</v>
      </c>
      <c r="G19">
        <v>231324000</v>
      </c>
      <c r="H19">
        <v>0.55147</v>
      </c>
      <c r="I19">
        <v>0</v>
      </c>
      <c r="J19">
        <v>0</v>
      </c>
      <c r="K19">
        <v>0</v>
      </c>
      <c r="L19">
        <v>0</v>
      </c>
      <c r="M19">
        <v>270</v>
      </c>
      <c r="N19">
        <v>30</v>
      </c>
      <c r="O19">
        <v>25.702667</v>
      </c>
      <c r="P19" s="81"/>
      <c r="Q19" s="55"/>
      <c r="R19" s="55">
        <f t="shared" si="0"/>
        <v>0</v>
      </c>
      <c r="S19" s="55"/>
      <c r="T19" s="55"/>
      <c r="U19" s="55"/>
      <c r="V19" s="55"/>
      <c r="W19" s="55"/>
      <c r="X19" s="55"/>
      <c r="Y19" s="55"/>
      <c r="Z19" s="76"/>
    </row>
    <row r="20" spans="1:26" ht="12.75">
      <c r="A20">
        <v>22</v>
      </c>
      <c r="B20">
        <v>0</v>
      </c>
      <c r="C20">
        <v>0</v>
      </c>
      <c r="D20"/>
      <c r="E20">
        <v>4823</v>
      </c>
      <c r="F20">
        <v>9642</v>
      </c>
      <c r="G20">
        <v>115704000</v>
      </c>
      <c r="H20">
        <v>0.729847</v>
      </c>
      <c r="I20">
        <v>0</v>
      </c>
      <c r="J20">
        <v>0</v>
      </c>
      <c r="K20">
        <v>0</v>
      </c>
      <c r="L20">
        <v>0</v>
      </c>
      <c r="M20">
        <v>269.999991</v>
      </c>
      <c r="N20">
        <v>30</v>
      </c>
      <c r="O20">
        <v>12.856</v>
      </c>
      <c r="P20" s="81"/>
      <c r="Q20" s="55"/>
      <c r="R20" s="55">
        <f t="shared" si="0"/>
        <v>0</v>
      </c>
      <c r="S20" s="55"/>
      <c r="T20" s="55"/>
      <c r="U20" s="55"/>
      <c r="V20" s="55"/>
      <c r="W20" s="55"/>
      <c r="X20" s="55"/>
      <c r="Y20" s="55"/>
      <c r="Z20" s="76"/>
    </row>
    <row r="21" spans="1:26" ht="12.75">
      <c r="A21">
        <v>23</v>
      </c>
      <c r="B21">
        <v>0</v>
      </c>
      <c r="C21">
        <v>0</v>
      </c>
      <c r="D21"/>
      <c r="E21">
        <v>7035</v>
      </c>
      <c r="F21">
        <v>14064</v>
      </c>
      <c r="G21">
        <v>168768000</v>
      </c>
      <c r="H21">
        <v>1.175587</v>
      </c>
      <c r="I21">
        <v>0</v>
      </c>
      <c r="J21">
        <v>0</v>
      </c>
      <c r="K21">
        <v>0</v>
      </c>
      <c r="L21">
        <v>0</v>
      </c>
      <c r="M21">
        <v>269.999992</v>
      </c>
      <c r="N21">
        <v>30</v>
      </c>
      <c r="O21">
        <v>18.752</v>
      </c>
      <c r="P21" s="81"/>
      <c r="Q21" s="55"/>
      <c r="R21" s="55">
        <f t="shared" si="0"/>
        <v>0</v>
      </c>
      <c r="S21" s="55"/>
      <c r="T21" s="55"/>
      <c r="U21" s="55"/>
      <c r="V21" s="55"/>
      <c r="W21" s="55"/>
      <c r="X21" s="55"/>
      <c r="Y21" s="55"/>
      <c r="Z21" s="76"/>
    </row>
    <row r="22" spans="1:26" ht="12.75">
      <c r="A22">
        <v>24</v>
      </c>
      <c r="B22">
        <v>0</v>
      </c>
      <c r="C22">
        <v>0</v>
      </c>
      <c r="D22"/>
      <c r="E22">
        <v>5808</v>
      </c>
      <c r="F22">
        <v>11607</v>
      </c>
      <c r="G22">
        <v>139284000</v>
      </c>
      <c r="H22">
        <v>0.716448</v>
      </c>
      <c r="I22">
        <v>0</v>
      </c>
      <c r="J22">
        <v>0</v>
      </c>
      <c r="K22">
        <v>0</v>
      </c>
      <c r="L22">
        <v>0</v>
      </c>
      <c r="M22">
        <v>269.999998</v>
      </c>
      <c r="N22">
        <v>30</v>
      </c>
      <c r="O22">
        <v>15.476</v>
      </c>
      <c r="P22" s="81"/>
      <c r="Q22" s="55"/>
      <c r="R22" s="55">
        <f t="shared" si="0"/>
        <v>0</v>
      </c>
      <c r="S22" s="55"/>
      <c r="T22" s="55"/>
      <c r="U22" s="55"/>
      <c r="V22" s="55"/>
      <c r="W22" s="55"/>
      <c r="X22" s="55"/>
      <c r="Y22" s="55"/>
      <c r="Z22" s="76"/>
    </row>
    <row r="23" spans="1:26" ht="12.75">
      <c r="A23">
        <v>0</v>
      </c>
      <c r="B23">
        <v>1</v>
      </c>
      <c r="C23">
        <v>0</v>
      </c>
      <c r="D23"/>
      <c r="E23">
        <v>3145</v>
      </c>
      <c r="F23">
        <v>9121</v>
      </c>
      <c r="G23">
        <v>75101120</v>
      </c>
      <c r="H23">
        <v>1.174246</v>
      </c>
      <c r="I23">
        <v>0</v>
      </c>
      <c r="J23">
        <v>0</v>
      </c>
      <c r="K23">
        <v>0</v>
      </c>
      <c r="L23">
        <v>0</v>
      </c>
      <c r="M23">
        <v>267.694739</v>
      </c>
      <c r="N23">
        <v>30</v>
      </c>
      <c r="O23">
        <v>8.344569</v>
      </c>
      <c r="P23" s="81"/>
      <c r="Q23" s="55"/>
      <c r="R23" s="55">
        <f t="shared" si="0"/>
        <v>0</v>
      </c>
      <c r="S23" s="55"/>
      <c r="T23" s="55"/>
      <c r="U23" s="55"/>
      <c r="V23" s="55"/>
      <c r="W23" s="55"/>
      <c r="X23" s="55"/>
      <c r="Y23" s="55"/>
      <c r="Z23" s="76"/>
    </row>
    <row r="24" spans="1:26" ht="12.75">
      <c r="A24">
        <v>0</v>
      </c>
      <c r="B24">
        <v>2</v>
      </c>
      <c r="C24">
        <v>0</v>
      </c>
      <c r="D24"/>
      <c r="E24">
        <v>2376</v>
      </c>
      <c r="F24">
        <v>6855</v>
      </c>
      <c r="G24">
        <v>56634080</v>
      </c>
      <c r="H24">
        <v>1.265029</v>
      </c>
      <c r="I24">
        <v>0</v>
      </c>
      <c r="J24">
        <v>0</v>
      </c>
      <c r="K24">
        <v>0</v>
      </c>
      <c r="L24">
        <v>0</v>
      </c>
      <c r="M24">
        <v>269.999984</v>
      </c>
      <c r="N24">
        <v>30</v>
      </c>
      <c r="O24">
        <v>6.292676</v>
      </c>
      <c r="P24" s="81"/>
      <c r="Q24" s="55"/>
      <c r="R24" s="55">
        <f t="shared" si="0"/>
        <v>0</v>
      </c>
      <c r="S24" s="55"/>
      <c r="T24" s="55"/>
      <c r="U24" s="55"/>
      <c r="V24" s="55"/>
      <c r="W24" s="55"/>
      <c r="X24" s="55"/>
      <c r="Y24" s="55"/>
      <c r="Z24" s="76"/>
    </row>
    <row r="25" spans="1:26" ht="12.75">
      <c r="A25">
        <v>0</v>
      </c>
      <c r="B25">
        <v>3</v>
      </c>
      <c r="C25">
        <v>0</v>
      </c>
      <c r="D25"/>
      <c r="E25">
        <v>2808</v>
      </c>
      <c r="F25">
        <v>8102</v>
      </c>
      <c r="G25">
        <v>66797600</v>
      </c>
      <c r="H25">
        <v>1.119535</v>
      </c>
      <c r="I25">
        <v>0</v>
      </c>
      <c r="J25">
        <v>0</v>
      </c>
      <c r="K25">
        <v>0</v>
      </c>
      <c r="L25">
        <v>0</v>
      </c>
      <c r="M25">
        <v>265.473649</v>
      </c>
      <c r="N25">
        <v>30</v>
      </c>
      <c r="O25">
        <v>7.421956</v>
      </c>
      <c r="P25" s="81"/>
      <c r="Q25" s="55"/>
      <c r="R25" s="55">
        <f t="shared" si="0"/>
        <v>0</v>
      </c>
      <c r="S25" s="55"/>
      <c r="T25" s="55"/>
      <c r="U25" s="55"/>
      <c r="V25" s="55"/>
      <c r="W25" s="55"/>
      <c r="X25" s="55"/>
      <c r="Y25" s="55"/>
      <c r="Z25" s="76"/>
    </row>
    <row r="26" spans="1:26" ht="12.75">
      <c r="A26">
        <v>0</v>
      </c>
      <c r="B26">
        <v>4</v>
      </c>
      <c r="C26">
        <v>0</v>
      </c>
      <c r="D26"/>
      <c r="E26">
        <v>3040</v>
      </c>
      <c r="F26">
        <v>8915</v>
      </c>
      <c r="G26">
        <v>72465600</v>
      </c>
      <c r="H26">
        <v>1.038817</v>
      </c>
      <c r="I26">
        <v>0</v>
      </c>
      <c r="J26">
        <v>0</v>
      </c>
      <c r="K26">
        <v>0</v>
      </c>
      <c r="L26">
        <v>0</v>
      </c>
      <c r="M26">
        <v>270.000008</v>
      </c>
      <c r="N26">
        <v>30</v>
      </c>
      <c r="O26">
        <v>8.051733</v>
      </c>
      <c r="P26" s="81"/>
      <c r="Q26" s="55"/>
      <c r="R26" s="55">
        <f t="shared" si="0"/>
        <v>0</v>
      </c>
      <c r="S26" s="55"/>
      <c r="T26" s="55"/>
      <c r="U26" s="55"/>
      <c r="V26" s="55"/>
      <c r="W26" s="55"/>
      <c r="X26" s="55"/>
      <c r="Y26" s="55"/>
      <c r="Z26" s="76"/>
    </row>
    <row r="27" spans="1:26" ht="12.75">
      <c r="A27">
        <v>0</v>
      </c>
      <c r="B27">
        <v>5</v>
      </c>
      <c r="C27">
        <v>0</v>
      </c>
      <c r="D27"/>
      <c r="E27">
        <v>2696</v>
      </c>
      <c r="F27">
        <v>7914</v>
      </c>
      <c r="G27">
        <v>64296320</v>
      </c>
      <c r="H27">
        <v>1.17114</v>
      </c>
      <c r="I27">
        <v>0</v>
      </c>
      <c r="J27">
        <v>0</v>
      </c>
      <c r="K27">
        <v>0</v>
      </c>
      <c r="L27">
        <v>0</v>
      </c>
      <c r="M27">
        <v>270.000003</v>
      </c>
      <c r="N27">
        <v>30</v>
      </c>
      <c r="O27">
        <v>7.144036</v>
      </c>
      <c r="P27" s="81"/>
      <c r="Q27" s="55"/>
      <c r="R27" s="55">
        <f t="shared" si="0"/>
        <v>0</v>
      </c>
      <c r="S27" s="55"/>
      <c r="T27" s="55"/>
      <c r="U27" s="55"/>
      <c r="V27" s="55"/>
      <c r="W27" s="55"/>
      <c r="X27" s="55"/>
      <c r="Y27" s="55"/>
      <c r="Z27" s="76"/>
    </row>
    <row r="28" spans="1:26" ht="12.75">
      <c r="A28">
        <v>0</v>
      </c>
      <c r="B28">
        <v>6</v>
      </c>
      <c r="C28">
        <v>0</v>
      </c>
      <c r="D28"/>
      <c r="E28">
        <v>2915</v>
      </c>
      <c r="F28">
        <v>8389</v>
      </c>
      <c r="G28">
        <v>69190400</v>
      </c>
      <c r="H28">
        <v>1.051322</v>
      </c>
      <c r="I28">
        <v>0</v>
      </c>
      <c r="J28">
        <v>0</v>
      </c>
      <c r="K28">
        <v>0</v>
      </c>
      <c r="L28">
        <v>0</v>
      </c>
      <c r="M28">
        <v>270.000008</v>
      </c>
      <c r="N28">
        <v>30</v>
      </c>
      <c r="O28">
        <v>7.687822</v>
      </c>
      <c r="P28" s="81"/>
      <c r="Q28" s="55"/>
      <c r="R28" s="55">
        <f t="shared" si="0"/>
        <v>0</v>
      </c>
      <c r="S28" s="55"/>
      <c r="T28" s="55"/>
      <c r="U28" s="55"/>
      <c r="V28" s="55"/>
      <c r="W28" s="55"/>
      <c r="X28" s="55"/>
      <c r="Y28" s="55"/>
      <c r="Z28" s="76"/>
    </row>
    <row r="29" spans="1:26" ht="12.75">
      <c r="A29">
        <v>0</v>
      </c>
      <c r="B29">
        <v>11</v>
      </c>
      <c r="C29">
        <v>0</v>
      </c>
      <c r="D29"/>
      <c r="E29">
        <v>2129</v>
      </c>
      <c r="F29">
        <v>4258</v>
      </c>
      <c r="G29">
        <v>51096000</v>
      </c>
      <c r="H29">
        <v>1.291233</v>
      </c>
      <c r="I29">
        <v>0</v>
      </c>
      <c r="J29">
        <v>0</v>
      </c>
      <c r="K29">
        <v>0</v>
      </c>
      <c r="L29">
        <v>0</v>
      </c>
      <c r="M29">
        <v>270</v>
      </c>
      <c r="N29">
        <v>30</v>
      </c>
      <c r="O29">
        <v>5.677333</v>
      </c>
      <c r="P29" s="81"/>
      <c r="Q29" s="55"/>
      <c r="R29" s="55">
        <f t="shared" si="0"/>
        <v>0</v>
      </c>
      <c r="S29" s="55"/>
      <c r="T29" s="55"/>
      <c r="U29" s="55"/>
      <c r="V29" s="55"/>
      <c r="W29" s="55"/>
      <c r="X29" s="55"/>
      <c r="Y29" s="55"/>
      <c r="Z29" s="76"/>
    </row>
    <row r="30" spans="1:26" ht="12.75">
      <c r="A30">
        <v>0</v>
      </c>
      <c r="B30">
        <v>12</v>
      </c>
      <c r="C30">
        <v>0</v>
      </c>
      <c r="D30"/>
      <c r="E30">
        <v>1190</v>
      </c>
      <c r="F30">
        <v>2369</v>
      </c>
      <c r="G30">
        <v>28428000</v>
      </c>
      <c r="H30">
        <v>1.3124</v>
      </c>
      <c r="I30">
        <v>0</v>
      </c>
      <c r="J30">
        <v>0</v>
      </c>
      <c r="K30">
        <v>0</v>
      </c>
      <c r="L30">
        <v>0</v>
      </c>
      <c r="M30">
        <v>270</v>
      </c>
      <c r="N30">
        <v>30</v>
      </c>
      <c r="O30">
        <v>3.158667</v>
      </c>
      <c r="P30" s="81"/>
      <c r="Q30" s="55"/>
      <c r="R30" s="55">
        <f t="shared" si="0"/>
        <v>0</v>
      </c>
      <c r="S30" s="55"/>
      <c r="T30" s="55"/>
      <c r="U30" s="55"/>
      <c r="V30" s="55"/>
      <c r="W30" s="55"/>
      <c r="X30" s="55"/>
      <c r="Y30" s="55"/>
      <c r="Z30" s="76"/>
    </row>
    <row r="31" spans="1:26" ht="12.75">
      <c r="A31">
        <v>0</v>
      </c>
      <c r="B31">
        <v>13</v>
      </c>
      <c r="C31">
        <v>0</v>
      </c>
      <c r="D31"/>
      <c r="E31">
        <v>1501</v>
      </c>
      <c r="F31">
        <v>2998</v>
      </c>
      <c r="G31">
        <v>35976000</v>
      </c>
      <c r="H31">
        <v>1.396534</v>
      </c>
      <c r="I31">
        <v>0</v>
      </c>
      <c r="J31">
        <v>0</v>
      </c>
      <c r="K31">
        <v>0</v>
      </c>
      <c r="L31">
        <v>0</v>
      </c>
      <c r="M31">
        <v>269.999997</v>
      </c>
      <c r="N31">
        <v>30</v>
      </c>
      <c r="O31">
        <v>3.997333</v>
      </c>
      <c r="P31" s="81"/>
      <c r="Q31" s="55"/>
      <c r="R31" s="55">
        <f t="shared" si="0"/>
        <v>0</v>
      </c>
      <c r="S31" s="55"/>
      <c r="T31" s="55"/>
      <c r="U31" s="55"/>
      <c r="V31" s="55"/>
      <c r="W31" s="55"/>
      <c r="X31" s="55"/>
      <c r="Y31" s="55"/>
      <c r="Z31" s="76"/>
    </row>
    <row r="32" spans="1:26" ht="12.75">
      <c r="A32">
        <v>0</v>
      </c>
      <c r="B32">
        <v>14</v>
      </c>
      <c r="C32">
        <v>0</v>
      </c>
      <c r="D32"/>
      <c r="E32">
        <v>1538</v>
      </c>
      <c r="F32">
        <v>3070</v>
      </c>
      <c r="G32">
        <v>36840000</v>
      </c>
      <c r="H32">
        <v>1.281966</v>
      </c>
      <c r="I32">
        <v>0</v>
      </c>
      <c r="J32">
        <v>0</v>
      </c>
      <c r="K32">
        <v>0</v>
      </c>
      <c r="L32">
        <v>0</v>
      </c>
      <c r="M32">
        <v>269.999994</v>
      </c>
      <c r="N32">
        <v>30</v>
      </c>
      <c r="O32">
        <v>4.093333</v>
      </c>
      <c r="P32" s="81"/>
      <c r="Q32" s="55"/>
      <c r="R32" s="55">
        <f t="shared" si="0"/>
        <v>0</v>
      </c>
      <c r="S32" s="55"/>
      <c r="T32" s="55"/>
      <c r="U32" s="55"/>
      <c r="V32" s="55"/>
      <c r="W32" s="55"/>
      <c r="X32" s="55"/>
      <c r="Y32" s="55"/>
      <c r="Z32" s="76"/>
    </row>
    <row r="33" spans="1:26" ht="12.75">
      <c r="A33">
        <v>0</v>
      </c>
      <c r="B33">
        <v>15</v>
      </c>
      <c r="C33">
        <v>0</v>
      </c>
      <c r="D33"/>
      <c r="E33">
        <v>1427</v>
      </c>
      <c r="F33">
        <v>2853</v>
      </c>
      <c r="G33">
        <v>34236000</v>
      </c>
      <c r="H33">
        <v>1.271494</v>
      </c>
      <c r="I33">
        <v>0</v>
      </c>
      <c r="J33">
        <v>0</v>
      </c>
      <c r="K33">
        <v>0</v>
      </c>
      <c r="L33">
        <v>0</v>
      </c>
      <c r="M33">
        <v>239.418708</v>
      </c>
      <c r="N33">
        <v>30</v>
      </c>
      <c r="O33">
        <v>3.804</v>
      </c>
      <c r="P33" s="81"/>
      <c r="Q33" s="55"/>
      <c r="R33" s="88"/>
      <c r="S33" s="55">
        <v>0.0001</v>
      </c>
      <c r="T33" s="55"/>
      <c r="U33" s="55"/>
      <c r="V33" s="55"/>
      <c r="W33" s="55"/>
      <c r="X33" s="55"/>
      <c r="Y33" s="55"/>
      <c r="Z33" s="76"/>
    </row>
    <row r="34" spans="1:26" ht="12.75">
      <c r="A34">
        <v>0</v>
      </c>
      <c r="B34">
        <v>16</v>
      </c>
      <c r="C34">
        <v>0</v>
      </c>
      <c r="D34"/>
      <c r="E34">
        <v>1445</v>
      </c>
      <c r="F34">
        <v>2875</v>
      </c>
      <c r="G34">
        <v>34500000</v>
      </c>
      <c r="H34">
        <v>1.306703</v>
      </c>
      <c r="I34">
        <v>0</v>
      </c>
      <c r="J34">
        <v>0</v>
      </c>
      <c r="K34">
        <v>0</v>
      </c>
      <c r="L34">
        <v>0</v>
      </c>
      <c r="M34">
        <v>270.000006</v>
      </c>
      <c r="N34">
        <v>30</v>
      </c>
      <c r="O34">
        <v>3.833333</v>
      </c>
      <c r="P34" s="81"/>
      <c r="Q34" s="55"/>
      <c r="R34" s="88"/>
      <c r="S34" s="55">
        <v>0.0001</v>
      </c>
      <c r="T34" s="55"/>
      <c r="U34" s="55"/>
      <c r="V34" s="55"/>
      <c r="W34" s="55"/>
      <c r="X34" s="55"/>
      <c r="Y34" s="55"/>
      <c r="Z34" s="76"/>
    </row>
    <row r="35" spans="1:26" ht="12.75">
      <c r="A35">
        <v>0</v>
      </c>
      <c r="B35">
        <v>17</v>
      </c>
      <c r="C35">
        <v>0</v>
      </c>
      <c r="D35"/>
      <c r="E35">
        <v>1637</v>
      </c>
      <c r="F35">
        <v>3264</v>
      </c>
      <c r="G35">
        <v>39168000</v>
      </c>
      <c r="H35">
        <v>1.361956</v>
      </c>
      <c r="I35">
        <v>0</v>
      </c>
      <c r="J35">
        <v>0</v>
      </c>
      <c r="K35">
        <v>0</v>
      </c>
      <c r="L35">
        <v>0</v>
      </c>
      <c r="M35">
        <v>270.000003</v>
      </c>
      <c r="N35">
        <v>30</v>
      </c>
      <c r="O35">
        <v>4.352</v>
      </c>
      <c r="P35" s="81"/>
      <c r="Q35" s="55"/>
      <c r="R35" s="88"/>
      <c r="S35" s="103">
        <v>0.05</v>
      </c>
      <c r="T35" s="55"/>
      <c r="U35" s="55"/>
      <c r="V35" s="55"/>
      <c r="W35" s="55"/>
      <c r="X35" s="55"/>
      <c r="Y35" s="55"/>
      <c r="Z35" s="76"/>
    </row>
    <row r="36" spans="1:26" ht="12.75">
      <c r="A36">
        <v>0</v>
      </c>
      <c r="B36">
        <v>18</v>
      </c>
      <c r="C36">
        <v>0</v>
      </c>
      <c r="D36"/>
      <c r="E36">
        <v>1813</v>
      </c>
      <c r="F36">
        <v>3625</v>
      </c>
      <c r="G36">
        <v>43500000</v>
      </c>
      <c r="H36">
        <v>1.267886</v>
      </c>
      <c r="I36">
        <v>0</v>
      </c>
      <c r="J36">
        <v>0</v>
      </c>
      <c r="K36">
        <v>0</v>
      </c>
      <c r="L36">
        <v>0</v>
      </c>
      <c r="M36">
        <v>270</v>
      </c>
      <c r="N36">
        <v>30</v>
      </c>
      <c r="O36">
        <v>4.833333</v>
      </c>
      <c r="P36" s="81"/>
      <c r="Q36" s="55"/>
      <c r="R36" s="88"/>
      <c r="S36" s="103">
        <v>0.05</v>
      </c>
      <c r="T36" s="55"/>
      <c r="U36" s="55"/>
      <c r="V36" s="55"/>
      <c r="W36" s="55"/>
      <c r="X36" s="55"/>
      <c r="Y36" s="55"/>
      <c r="Z36" s="76"/>
    </row>
    <row r="37" spans="1:26" ht="12.75">
      <c r="A37">
        <v>0</v>
      </c>
      <c r="B37">
        <v>19</v>
      </c>
      <c r="C37">
        <v>0</v>
      </c>
      <c r="D37"/>
      <c r="E37">
        <v>1936</v>
      </c>
      <c r="F37">
        <v>3855</v>
      </c>
      <c r="G37">
        <v>46260000</v>
      </c>
      <c r="H37">
        <v>1.278396</v>
      </c>
      <c r="I37">
        <v>0</v>
      </c>
      <c r="J37">
        <v>0</v>
      </c>
      <c r="K37">
        <v>0</v>
      </c>
      <c r="L37">
        <v>0</v>
      </c>
      <c r="M37">
        <v>269.999992</v>
      </c>
      <c r="N37">
        <v>30</v>
      </c>
      <c r="O37">
        <v>5.14</v>
      </c>
      <c r="P37" s="81"/>
      <c r="Q37" s="55"/>
      <c r="R37" s="88"/>
      <c r="S37" s="103">
        <v>0.05</v>
      </c>
      <c r="T37" s="55"/>
      <c r="U37" s="55"/>
      <c r="V37" s="55"/>
      <c r="W37" s="55"/>
      <c r="X37" s="55"/>
      <c r="Y37" s="55"/>
      <c r="Z37" s="76"/>
    </row>
    <row r="38" spans="1:26" ht="12.75">
      <c r="A38">
        <v>0</v>
      </c>
      <c r="B38">
        <v>20</v>
      </c>
      <c r="C38">
        <v>0</v>
      </c>
      <c r="D38"/>
      <c r="E38">
        <v>1280</v>
      </c>
      <c r="F38">
        <v>2558</v>
      </c>
      <c r="G38">
        <v>30696000</v>
      </c>
      <c r="H38">
        <v>1.328357</v>
      </c>
      <c r="I38">
        <v>0</v>
      </c>
      <c r="J38">
        <v>0</v>
      </c>
      <c r="K38">
        <v>0</v>
      </c>
      <c r="L38">
        <v>0</v>
      </c>
      <c r="M38">
        <v>237.874095</v>
      </c>
      <c r="N38">
        <v>30</v>
      </c>
      <c r="O38">
        <v>3.410667</v>
      </c>
      <c r="P38" s="81"/>
      <c r="Q38" s="55"/>
      <c r="R38" s="88"/>
      <c r="S38" s="103">
        <v>0.05</v>
      </c>
      <c r="T38" s="55"/>
      <c r="U38" s="55"/>
      <c r="V38" s="55"/>
      <c r="W38" s="55"/>
      <c r="X38" s="55"/>
      <c r="Y38" s="55"/>
      <c r="Z38" s="76"/>
    </row>
    <row r="39" spans="1:26" ht="12.75">
      <c r="A39">
        <v>0</v>
      </c>
      <c r="B39">
        <v>21</v>
      </c>
      <c r="C39">
        <v>0</v>
      </c>
      <c r="D39"/>
      <c r="E39">
        <v>212</v>
      </c>
      <c r="F39">
        <v>9617</v>
      </c>
      <c r="G39">
        <v>3077440</v>
      </c>
      <c r="H39">
        <v>0.255877</v>
      </c>
      <c r="I39">
        <v>0</v>
      </c>
      <c r="J39">
        <v>0</v>
      </c>
      <c r="K39">
        <v>0</v>
      </c>
      <c r="L39">
        <v>0</v>
      </c>
      <c r="M39">
        <v>269.999981</v>
      </c>
      <c r="N39">
        <v>0</v>
      </c>
      <c r="O39">
        <v>0.341938</v>
      </c>
      <c r="P39" s="81"/>
      <c r="Q39" s="55"/>
      <c r="R39" s="88"/>
      <c r="S39" s="103">
        <v>0.05</v>
      </c>
      <c r="T39" s="55"/>
      <c r="U39" s="55"/>
      <c r="V39" s="55"/>
      <c r="W39" s="55"/>
      <c r="X39" s="55"/>
      <c r="Y39" s="55"/>
      <c r="Z39" s="76"/>
    </row>
    <row r="40" spans="1:26" ht="12.75">
      <c r="A40">
        <v>0</v>
      </c>
      <c r="B40">
        <v>22</v>
      </c>
      <c r="C40">
        <v>0</v>
      </c>
      <c r="D40"/>
      <c r="E40">
        <v>98</v>
      </c>
      <c r="F40">
        <v>4793</v>
      </c>
      <c r="G40">
        <v>1533760</v>
      </c>
      <c r="H40">
        <v>0.887504</v>
      </c>
      <c r="I40">
        <v>0</v>
      </c>
      <c r="J40">
        <v>0</v>
      </c>
      <c r="K40">
        <v>0</v>
      </c>
      <c r="L40">
        <v>0</v>
      </c>
      <c r="M40">
        <v>269.999984</v>
      </c>
      <c r="N40">
        <v>0</v>
      </c>
      <c r="O40">
        <v>0.170418</v>
      </c>
      <c r="P40" s="81"/>
      <c r="Q40" s="55"/>
      <c r="R40" s="88"/>
      <c r="S40" s="103">
        <v>0.05</v>
      </c>
      <c r="T40" s="55"/>
      <c r="U40" s="55"/>
      <c r="V40" s="55"/>
      <c r="W40" s="55"/>
      <c r="X40" s="55"/>
      <c r="Y40" s="55"/>
      <c r="Z40" s="76"/>
    </row>
    <row r="41" spans="1:26" ht="12.75">
      <c r="A41">
        <v>0</v>
      </c>
      <c r="B41">
        <v>23</v>
      </c>
      <c r="C41">
        <v>0</v>
      </c>
      <c r="D41"/>
      <c r="E41">
        <v>145</v>
      </c>
      <c r="F41">
        <v>7043</v>
      </c>
      <c r="G41">
        <v>2253760</v>
      </c>
      <c r="H41">
        <v>0.808007</v>
      </c>
      <c r="I41">
        <v>0</v>
      </c>
      <c r="J41">
        <v>0</v>
      </c>
      <c r="K41">
        <v>0</v>
      </c>
      <c r="L41">
        <v>0</v>
      </c>
      <c r="M41">
        <v>269.999995</v>
      </c>
      <c r="N41">
        <v>0</v>
      </c>
      <c r="O41">
        <v>0.250418</v>
      </c>
      <c r="P41" s="81"/>
      <c r="Q41" s="55"/>
      <c r="R41" s="88"/>
      <c r="S41" s="55">
        <v>0.0001</v>
      </c>
      <c r="T41" s="55"/>
      <c r="U41" s="55"/>
      <c r="V41" s="55"/>
      <c r="W41" s="55"/>
      <c r="X41" s="55"/>
      <c r="Y41" s="55"/>
      <c r="Z41" s="76"/>
    </row>
    <row r="42" spans="1:26" ht="12.75">
      <c r="A42">
        <v>0</v>
      </c>
      <c r="B42">
        <v>24</v>
      </c>
      <c r="C42">
        <v>0</v>
      </c>
      <c r="D42"/>
      <c r="E42">
        <v>120</v>
      </c>
      <c r="F42">
        <v>5807</v>
      </c>
      <c r="G42">
        <v>1858240</v>
      </c>
      <c r="H42">
        <v>0.487007</v>
      </c>
      <c r="I42">
        <v>0</v>
      </c>
      <c r="J42">
        <v>0</v>
      </c>
      <c r="K42">
        <v>0</v>
      </c>
      <c r="L42">
        <v>0</v>
      </c>
      <c r="M42">
        <v>270.000008</v>
      </c>
      <c r="N42">
        <v>0</v>
      </c>
      <c r="O42">
        <v>0.206471</v>
      </c>
      <c r="P42" s="81"/>
      <c r="Q42" s="55"/>
      <c r="R42" s="88"/>
      <c r="S42" s="55">
        <v>0.0001</v>
      </c>
      <c r="T42" s="55"/>
      <c r="U42" s="55"/>
      <c r="V42" s="55"/>
      <c r="W42" s="55"/>
      <c r="X42" s="55"/>
      <c r="Y42" s="55"/>
      <c r="Z42" s="76"/>
    </row>
    <row r="43" spans="1:26" ht="12.75">
      <c r="A43">
        <v>7</v>
      </c>
      <c r="B43">
        <v>0</v>
      </c>
      <c r="C43"/>
      <c r="D43">
        <v>13</v>
      </c>
      <c r="E43">
        <v>313</v>
      </c>
      <c r="F43">
        <v>2191</v>
      </c>
      <c r="G43">
        <v>8974336</v>
      </c>
      <c r="H43">
        <v>0.062202</v>
      </c>
      <c r="I43">
        <v>0</v>
      </c>
      <c r="J43">
        <v>0</v>
      </c>
      <c r="K43">
        <v>0</v>
      </c>
      <c r="L43">
        <v>0</v>
      </c>
      <c r="M43">
        <v>269.821681</v>
      </c>
      <c r="N43">
        <v>1</v>
      </c>
      <c r="O43">
        <v>0.997148</v>
      </c>
      <c r="P43" s="81"/>
      <c r="Q43" s="55"/>
      <c r="R43" s="92">
        <f>(I43+K43)/F43</f>
        <v>0</v>
      </c>
      <c r="S43" s="55">
        <v>0.0001</v>
      </c>
      <c r="T43" s="55"/>
      <c r="U43" s="55"/>
      <c r="V43" s="55"/>
      <c r="W43" s="55"/>
      <c r="X43" s="55"/>
      <c r="Y43" s="55"/>
      <c r="Z43" s="76"/>
    </row>
    <row r="44" spans="1:26" ht="12.75">
      <c r="A44">
        <v>8</v>
      </c>
      <c r="B44">
        <v>0</v>
      </c>
      <c r="C44"/>
      <c r="D44">
        <v>13</v>
      </c>
      <c r="E44">
        <v>313</v>
      </c>
      <c r="F44">
        <v>2191</v>
      </c>
      <c r="G44">
        <v>8974336</v>
      </c>
      <c r="H44">
        <v>0.089303</v>
      </c>
      <c r="I44">
        <v>0</v>
      </c>
      <c r="J44">
        <v>0</v>
      </c>
      <c r="K44">
        <v>0</v>
      </c>
      <c r="L44">
        <v>0</v>
      </c>
      <c r="M44">
        <v>266.117253</v>
      </c>
      <c r="N44">
        <v>1</v>
      </c>
      <c r="O44">
        <v>0.997148</v>
      </c>
      <c r="P44" s="81"/>
      <c r="Q44" s="55"/>
      <c r="R44" s="92">
        <f aca="true" t="shared" si="1" ref="R44:R60">(I44+K44)/F44</f>
        <v>0</v>
      </c>
      <c r="S44" s="55">
        <v>0.0001</v>
      </c>
      <c r="T44" s="55"/>
      <c r="U44" s="55"/>
      <c r="V44" s="55"/>
      <c r="W44" s="55"/>
      <c r="X44" s="55"/>
      <c r="Y44" s="55"/>
      <c r="Z44" s="76"/>
    </row>
    <row r="45" spans="1:26" ht="12.75">
      <c r="A45">
        <v>25</v>
      </c>
      <c r="B45">
        <v>0</v>
      </c>
      <c r="C45"/>
      <c r="D45">
        <v>15</v>
      </c>
      <c r="E45">
        <v>900</v>
      </c>
      <c r="F45">
        <v>900</v>
      </c>
      <c r="G45">
        <v>864000</v>
      </c>
      <c r="H45">
        <v>0.03337</v>
      </c>
      <c r="I45">
        <v>23</v>
      </c>
      <c r="J45">
        <v>22080</v>
      </c>
      <c r="K45">
        <v>0</v>
      </c>
      <c r="L45">
        <v>0</v>
      </c>
      <c r="M45">
        <v>270.000003</v>
      </c>
      <c r="N45">
        <v>0.096</v>
      </c>
      <c r="O45">
        <v>0.096</v>
      </c>
      <c r="P45" s="81"/>
      <c r="Q45" s="55"/>
      <c r="R45" s="94">
        <f t="shared" si="1"/>
        <v>0.025555555555555557</v>
      </c>
      <c r="S45" s="103">
        <v>0.05</v>
      </c>
      <c r="T45" s="55"/>
      <c r="U45" s="55"/>
      <c r="V45" s="55"/>
      <c r="W45" s="55"/>
      <c r="X45" s="55"/>
      <c r="Y45" s="55"/>
      <c r="Z45" s="76"/>
    </row>
    <row r="46" spans="1:26" ht="12.75">
      <c r="A46">
        <v>26</v>
      </c>
      <c r="B46">
        <v>0</v>
      </c>
      <c r="C46"/>
      <c r="D46">
        <v>15</v>
      </c>
      <c r="E46">
        <v>900</v>
      </c>
      <c r="F46">
        <v>900</v>
      </c>
      <c r="G46">
        <v>864000</v>
      </c>
      <c r="H46">
        <v>0.033611</v>
      </c>
      <c r="I46">
        <v>26</v>
      </c>
      <c r="J46">
        <v>24960</v>
      </c>
      <c r="K46">
        <v>0</v>
      </c>
      <c r="L46">
        <v>0</v>
      </c>
      <c r="M46">
        <v>258.896036</v>
      </c>
      <c r="N46">
        <v>0.096</v>
      </c>
      <c r="O46">
        <v>0.096</v>
      </c>
      <c r="P46" s="81"/>
      <c r="Q46" s="55"/>
      <c r="R46" s="94">
        <f t="shared" si="1"/>
        <v>0.028888888888888888</v>
      </c>
      <c r="S46" s="103">
        <v>0.05</v>
      </c>
      <c r="T46" s="55"/>
      <c r="U46" s="55"/>
      <c r="V46" s="55"/>
      <c r="W46" s="55"/>
      <c r="X46" s="55"/>
      <c r="Y46" s="55"/>
      <c r="Z46" s="76"/>
    </row>
    <row r="47" spans="1:26" ht="12.75">
      <c r="A47">
        <v>27</v>
      </c>
      <c r="B47">
        <v>0</v>
      </c>
      <c r="C47"/>
      <c r="D47">
        <v>15</v>
      </c>
      <c r="E47">
        <v>900</v>
      </c>
      <c r="F47">
        <v>900</v>
      </c>
      <c r="G47">
        <v>864000</v>
      </c>
      <c r="H47">
        <v>0.033852</v>
      </c>
      <c r="I47">
        <v>28</v>
      </c>
      <c r="J47">
        <v>26880</v>
      </c>
      <c r="K47">
        <v>0</v>
      </c>
      <c r="L47">
        <v>0</v>
      </c>
      <c r="M47">
        <v>270.000004</v>
      </c>
      <c r="N47">
        <v>0.096</v>
      </c>
      <c r="O47">
        <v>0.096</v>
      </c>
      <c r="P47" s="81"/>
      <c r="Q47" s="55"/>
      <c r="R47" s="94">
        <f t="shared" si="1"/>
        <v>0.03111111111111111</v>
      </c>
      <c r="S47" s="103">
        <v>0.05</v>
      </c>
      <c r="T47" s="55"/>
      <c r="U47" s="55"/>
      <c r="V47" s="55"/>
      <c r="W47" s="55"/>
      <c r="X47" s="55"/>
      <c r="Y47" s="55"/>
      <c r="Z47" s="76"/>
    </row>
    <row r="48" spans="1:26" ht="12.75">
      <c r="A48">
        <v>28</v>
      </c>
      <c r="B48">
        <v>0</v>
      </c>
      <c r="C48"/>
      <c r="D48">
        <v>15</v>
      </c>
      <c r="E48">
        <v>900</v>
      </c>
      <c r="F48">
        <v>900</v>
      </c>
      <c r="G48">
        <v>864000</v>
      </c>
      <c r="H48">
        <v>0.034063</v>
      </c>
      <c r="I48">
        <v>29</v>
      </c>
      <c r="J48">
        <v>27840</v>
      </c>
      <c r="K48">
        <v>0</v>
      </c>
      <c r="L48">
        <v>0</v>
      </c>
      <c r="M48">
        <v>269.999998</v>
      </c>
      <c r="N48">
        <v>0.096</v>
      </c>
      <c r="O48">
        <v>0.096</v>
      </c>
      <c r="P48" s="81"/>
      <c r="Q48" s="55"/>
      <c r="R48" s="94">
        <f t="shared" si="1"/>
        <v>0.03222222222222222</v>
      </c>
      <c r="S48" s="103">
        <v>0.05</v>
      </c>
      <c r="T48" s="55"/>
      <c r="U48" s="55"/>
      <c r="V48" s="55"/>
      <c r="W48" s="55"/>
      <c r="X48" s="55"/>
      <c r="Y48" s="55"/>
      <c r="Z48" s="76"/>
    </row>
    <row r="49" spans="1:26" ht="12.75">
      <c r="A49">
        <v>29</v>
      </c>
      <c r="B49">
        <v>0</v>
      </c>
      <c r="C49"/>
      <c r="D49">
        <v>15</v>
      </c>
      <c r="E49">
        <v>900</v>
      </c>
      <c r="F49">
        <v>900</v>
      </c>
      <c r="G49">
        <v>864000</v>
      </c>
      <c r="H49">
        <v>0.033467</v>
      </c>
      <c r="I49">
        <v>28</v>
      </c>
      <c r="J49">
        <v>26880</v>
      </c>
      <c r="K49">
        <v>0</v>
      </c>
      <c r="L49">
        <v>0</v>
      </c>
      <c r="M49">
        <v>270.000006</v>
      </c>
      <c r="N49">
        <v>0.096</v>
      </c>
      <c r="O49">
        <v>0.096</v>
      </c>
      <c r="P49" s="81"/>
      <c r="Q49" s="55"/>
      <c r="R49" s="94">
        <f t="shared" si="1"/>
        <v>0.03111111111111111</v>
      </c>
      <c r="S49" s="103">
        <v>0.05</v>
      </c>
      <c r="T49" s="55"/>
      <c r="U49" s="55"/>
      <c r="V49" s="55"/>
      <c r="W49" s="55"/>
      <c r="X49" s="55"/>
      <c r="Y49" s="55"/>
      <c r="Z49" s="76"/>
    </row>
    <row r="50" spans="1:26" ht="13.5" thickBot="1">
      <c r="A50">
        <v>30</v>
      </c>
      <c r="B50">
        <v>0</v>
      </c>
      <c r="C50"/>
      <c r="D50">
        <v>15</v>
      </c>
      <c r="E50">
        <v>900</v>
      </c>
      <c r="F50">
        <v>900</v>
      </c>
      <c r="G50">
        <v>864000</v>
      </c>
      <c r="H50">
        <v>0.033814</v>
      </c>
      <c r="I50">
        <v>30</v>
      </c>
      <c r="J50">
        <v>28800</v>
      </c>
      <c r="K50">
        <v>0</v>
      </c>
      <c r="L50">
        <v>0</v>
      </c>
      <c r="M50">
        <v>269.81298</v>
      </c>
      <c r="N50">
        <v>0.096</v>
      </c>
      <c r="O50">
        <v>0.096</v>
      </c>
      <c r="P50" s="104"/>
      <c r="Q50" s="59"/>
      <c r="R50" s="94">
        <f t="shared" si="1"/>
        <v>0.03333333333333333</v>
      </c>
      <c r="S50" s="105">
        <v>0.05</v>
      </c>
      <c r="T50" s="59"/>
      <c r="U50" s="59"/>
      <c r="V50" s="59"/>
      <c r="W50" s="59"/>
      <c r="X50" s="59"/>
      <c r="Y50" s="59"/>
      <c r="Z50" s="80"/>
    </row>
    <row r="51" spans="1:26" ht="12.75">
      <c r="A51">
        <v>0</v>
      </c>
      <c r="B51">
        <v>7</v>
      </c>
      <c r="C51"/>
      <c r="D51">
        <v>13</v>
      </c>
      <c r="E51">
        <v>313</v>
      </c>
      <c r="F51">
        <v>2191</v>
      </c>
      <c r="G51">
        <v>8974336</v>
      </c>
      <c r="H51">
        <v>0.061875</v>
      </c>
      <c r="I51">
        <v>0</v>
      </c>
      <c r="J51">
        <v>0</v>
      </c>
      <c r="K51">
        <v>0</v>
      </c>
      <c r="L51">
        <v>0</v>
      </c>
      <c r="M51">
        <v>269.819258</v>
      </c>
      <c r="N51">
        <v>1</v>
      </c>
      <c r="O51">
        <v>0.997148</v>
      </c>
      <c r="P51" s="88"/>
      <c r="Q51" s="88"/>
      <c r="R51" s="92">
        <f t="shared" si="1"/>
        <v>0</v>
      </c>
      <c r="S51" s="324"/>
      <c r="T51" s="88"/>
      <c r="U51" s="88"/>
      <c r="V51" s="88"/>
      <c r="W51" s="88"/>
      <c r="X51" s="88"/>
      <c r="Y51" s="88"/>
      <c r="Z51" s="136"/>
    </row>
    <row r="52" spans="1:26" ht="12.75">
      <c r="A52">
        <v>0</v>
      </c>
      <c r="B52">
        <v>8</v>
      </c>
      <c r="C52"/>
      <c r="D52">
        <v>13</v>
      </c>
      <c r="E52">
        <v>313</v>
      </c>
      <c r="F52">
        <v>2191</v>
      </c>
      <c r="G52">
        <v>8974336</v>
      </c>
      <c r="H52">
        <v>0.068355</v>
      </c>
      <c r="I52">
        <v>0</v>
      </c>
      <c r="J52">
        <v>0</v>
      </c>
      <c r="K52">
        <v>0</v>
      </c>
      <c r="L52">
        <v>0</v>
      </c>
      <c r="M52">
        <v>266.151885</v>
      </c>
      <c r="N52">
        <v>1</v>
      </c>
      <c r="O52">
        <v>0.997148</v>
      </c>
      <c r="P52" s="88"/>
      <c r="Q52" s="88"/>
      <c r="R52" s="92">
        <f t="shared" si="1"/>
        <v>0</v>
      </c>
      <c r="S52" s="324"/>
      <c r="T52" s="88"/>
      <c r="U52" s="88"/>
      <c r="V52" s="88"/>
      <c r="W52" s="88"/>
      <c r="X52" s="88"/>
      <c r="Y52" s="88"/>
      <c r="Z52" s="136"/>
    </row>
    <row r="53" spans="1:26" ht="12.75">
      <c r="A53">
        <v>0</v>
      </c>
      <c r="B53">
        <v>9</v>
      </c>
      <c r="C53"/>
      <c r="D53">
        <v>13</v>
      </c>
      <c r="E53">
        <v>622</v>
      </c>
      <c r="F53">
        <v>4354</v>
      </c>
      <c r="G53">
        <v>17833984</v>
      </c>
      <c r="H53">
        <v>0.142484</v>
      </c>
      <c r="I53">
        <v>0</v>
      </c>
      <c r="J53">
        <v>0</v>
      </c>
      <c r="K53">
        <v>0</v>
      </c>
      <c r="L53">
        <v>0</v>
      </c>
      <c r="M53">
        <v>269.835994</v>
      </c>
      <c r="N53">
        <v>2</v>
      </c>
      <c r="O53">
        <v>1.981554</v>
      </c>
      <c r="P53" s="88"/>
      <c r="Q53" s="88"/>
      <c r="R53" s="92">
        <f t="shared" si="1"/>
        <v>0</v>
      </c>
      <c r="S53" s="324"/>
      <c r="T53" s="88"/>
      <c r="U53" s="88"/>
      <c r="V53" s="88"/>
      <c r="W53" s="88"/>
      <c r="X53" s="88"/>
      <c r="Y53" s="88"/>
      <c r="Z53" s="136"/>
    </row>
    <row r="54" spans="1:26" ht="12.75">
      <c r="A54">
        <v>0</v>
      </c>
      <c r="B54">
        <v>10</v>
      </c>
      <c r="C54"/>
      <c r="D54">
        <v>13</v>
      </c>
      <c r="E54">
        <v>624</v>
      </c>
      <c r="F54">
        <v>4368</v>
      </c>
      <c r="G54">
        <v>17891328</v>
      </c>
      <c r="H54">
        <v>0.135621</v>
      </c>
      <c r="I54">
        <v>0</v>
      </c>
      <c r="J54">
        <v>0</v>
      </c>
      <c r="K54">
        <v>0</v>
      </c>
      <c r="L54">
        <v>0</v>
      </c>
      <c r="M54">
        <v>269.999994</v>
      </c>
      <c r="N54">
        <v>2</v>
      </c>
      <c r="O54">
        <v>1.987925</v>
      </c>
      <c r="P54" s="88"/>
      <c r="Q54" s="88"/>
      <c r="R54" s="92">
        <f t="shared" si="1"/>
        <v>0</v>
      </c>
      <c r="S54" s="324"/>
      <c r="T54" s="88"/>
      <c r="U54" s="88"/>
      <c r="V54" s="88"/>
      <c r="W54" s="88"/>
      <c r="X54" s="88"/>
      <c r="Y54" s="88"/>
      <c r="Z54" s="136"/>
    </row>
    <row r="55" spans="1:26" ht="13.5" thickBot="1">
      <c r="A55">
        <v>0</v>
      </c>
      <c r="B55">
        <v>25</v>
      </c>
      <c r="C55"/>
      <c r="D55">
        <v>15</v>
      </c>
      <c r="E55">
        <v>900</v>
      </c>
      <c r="F55">
        <v>900</v>
      </c>
      <c r="G55">
        <v>864000</v>
      </c>
      <c r="H55">
        <v>0.033203</v>
      </c>
      <c r="I55">
        <v>22</v>
      </c>
      <c r="J55">
        <v>21120</v>
      </c>
      <c r="K55">
        <v>0</v>
      </c>
      <c r="L55">
        <v>0</v>
      </c>
      <c r="M55">
        <v>269.999999</v>
      </c>
      <c r="N55">
        <v>0.096</v>
      </c>
      <c r="O55">
        <v>0.096</v>
      </c>
      <c r="P55" s="88"/>
      <c r="Q55" s="88"/>
      <c r="R55" s="94">
        <f t="shared" si="1"/>
        <v>0.024444444444444446</v>
      </c>
      <c r="S55" s="105">
        <v>0.05</v>
      </c>
      <c r="T55" s="88"/>
      <c r="U55" s="88"/>
      <c r="V55" s="88"/>
      <c r="W55" s="88"/>
      <c r="X55" s="88"/>
      <c r="Y55" s="88"/>
      <c r="Z55" s="136"/>
    </row>
    <row r="56" spans="1:26" ht="13.5" thickBot="1">
      <c r="A56">
        <v>0</v>
      </c>
      <c r="B56">
        <v>28</v>
      </c>
      <c r="C56"/>
      <c r="D56">
        <v>15</v>
      </c>
      <c r="E56">
        <v>900</v>
      </c>
      <c r="F56">
        <v>900</v>
      </c>
      <c r="G56">
        <v>864000</v>
      </c>
      <c r="H56">
        <v>0.033906</v>
      </c>
      <c r="I56">
        <v>26</v>
      </c>
      <c r="J56">
        <v>24960</v>
      </c>
      <c r="K56">
        <v>0</v>
      </c>
      <c r="L56">
        <v>0</v>
      </c>
      <c r="M56">
        <v>270.000003</v>
      </c>
      <c r="N56">
        <v>0.096</v>
      </c>
      <c r="O56">
        <v>0.096</v>
      </c>
      <c r="P56" s="88"/>
      <c r="Q56" s="88"/>
      <c r="R56" s="94">
        <f t="shared" si="1"/>
        <v>0.028888888888888888</v>
      </c>
      <c r="S56" s="105">
        <v>0.05</v>
      </c>
      <c r="T56" s="88"/>
      <c r="U56" s="88"/>
      <c r="V56" s="88"/>
      <c r="W56" s="88"/>
      <c r="X56" s="88"/>
      <c r="Y56" s="88"/>
      <c r="Z56" s="136"/>
    </row>
    <row r="57" spans="1:26" ht="13.5" thickBot="1">
      <c r="A57">
        <v>0</v>
      </c>
      <c r="B57">
        <v>29</v>
      </c>
      <c r="C57"/>
      <c r="D57">
        <v>15</v>
      </c>
      <c r="E57">
        <v>900</v>
      </c>
      <c r="F57">
        <v>900</v>
      </c>
      <c r="G57">
        <v>864000</v>
      </c>
      <c r="H57">
        <v>0.033309</v>
      </c>
      <c r="I57">
        <v>27</v>
      </c>
      <c r="J57">
        <v>25920</v>
      </c>
      <c r="K57">
        <v>0</v>
      </c>
      <c r="L57">
        <v>0</v>
      </c>
      <c r="M57">
        <v>270.000001</v>
      </c>
      <c r="N57">
        <v>0.096</v>
      </c>
      <c r="O57">
        <v>0.096</v>
      </c>
      <c r="P57" s="88"/>
      <c r="Q57" s="88"/>
      <c r="R57" s="94">
        <f t="shared" si="1"/>
        <v>0.03</v>
      </c>
      <c r="S57" s="105">
        <v>0.05</v>
      </c>
      <c r="T57" s="88"/>
      <c r="U57" s="88"/>
      <c r="V57" s="88"/>
      <c r="W57" s="88"/>
      <c r="X57" s="88"/>
      <c r="Y57" s="88"/>
      <c r="Z57" s="136"/>
    </row>
    <row r="58" spans="1:26" ht="13.5" thickBot="1">
      <c r="A58">
        <v>0</v>
      </c>
      <c r="B58">
        <v>30</v>
      </c>
      <c r="C58"/>
      <c r="D58">
        <v>15</v>
      </c>
      <c r="E58">
        <v>900</v>
      </c>
      <c r="F58">
        <v>900</v>
      </c>
      <c r="G58">
        <v>864000</v>
      </c>
      <c r="H58">
        <v>0.033646</v>
      </c>
      <c r="I58">
        <v>28</v>
      </c>
      <c r="J58">
        <v>26880</v>
      </c>
      <c r="K58">
        <v>0</v>
      </c>
      <c r="L58">
        <v>0</v>
      </c>
      <c r="M58">
        <v>269.803338</v>
      </c>
      <c r="N58">
        <v>0.096</v>
      </c>
      <c r="O58">
        <v>0.096</v>
      </c>
      <c r="P58" s="88"/>
      <c r="Q58" s="88"/>
      <c r="R58" s="94">
        <f t="shared" si="1"/>
        <v>0.03111111111111111</v>
      </c>
      <c r="S58" s="105">
        <v>0.05</v>
      </c>
      <c r="T58" s="88"/>
      <c r="U58" s="88"/>
      <c r="V58" s="88"/>
      <c r="W58" s="88"/>
      <c r="X58" s="88"/>
      <c r="Y58" s="88"/>
      <c r="Z58" s="136"/>
    </row>
    <row r="59" spans="1:26" ht="13.5" thickBot="1">
      <c r="A59">
        <v>0</v>
      </c>
      <c r="B59">
        <v>26</v>
      </c>
      <c r="C59"/>
      <c r="D59">
        <v>15</v>
      </c>
      <c r="E59">
        <v>910</v>
      </c>
      <c r="F59">
        <v>900</v>
      </c>
      <c r="G59">
        <v>864000</v>
      </c>
      <c r="H59">
        <v>0.033484</v>
      </c>
      <c r="I59">
        <v>26</v>
      </c>
      <c r="J59">
        <v>24960</v>
      </c>
      <c r="K59">
        <v>0</v>
      </c>
      <c r="L59">
        <v>0</v>
      </c>
      <c r="M59">
        <v>258.735272</v>
      </c>
      <c r="N59">
        <v>0.096</v>
      </c>
      <c r="O59">
        <v>0.096</v>
      </c>
      <c r="P59" s="88"/>
      <c r="Q59" s="88"/>
      <c r="R59" s="94">
        <f t="shared" si="1"/>
        <v>0.028888888888888888</v>
      </c>
      <c r="S59" s="105">
        <v>0.05</v>
      </c>
      <c r="T59" s="88"/>
      <c r="U59" s="88"/>
      <c r="V59" s="88"/>
      <c r="W59" s="88"/>
      <c r="X59" s="88"/>
      <c r="Y59" s="88"/>
      <c r="Z59" s="136"/>
    </row>
    <row r="60" spans="1:26" ht="13.5" thickBot="1">
      <c r="A60">
        <v>0</v>
      </c>
      <c r="B60">
        <v>27</v>
      </c>
      <c r="C60"/>
      <c r="D60">
        <v>15</v>
      </c>
      <c r="E60">
        <v>900</v>
      </c>
      <c r="F60">
        <v>900</v>
      </c>
      <c r="G60">
        <v>864000</v>
      </c>
      <c r="H60">
        <v>0.033675</v>
      </c>
      <c r="I60">
        <v>26</v>
      </c>
      <c r="J60">
        <v>24960</v>
      </c>
      <c r="K60">
        <v>0</v>
      </c>
      <c r="L60">
        <v>0</v>
      </c>
      <c r="M60">
        <v>270.000012</v>
      </c>
      <c r="N60">
        <v>0.096</v>
      </c>
      <c r="O60">
        <v>0.096</v>
      </c>
      <c r="P60" s="317"/>
      <c r="Q60" s="317"/>
      <c r="R60" s="106">
        <f t="shared" si="1"/>
        <v>0.028888888888888888</v>
      </c>
      <c r="S60" s="105">
        <v>0.05</v>
      </c>
      <c r="T60" s="317"/>
      <c r="U60" s="317"/>
      <c r="V60" s="317"/>
      <c r="W60" s="317"/>
      <c r="X60" s="317"/>
      <c r="Y60" s="317"/>
      <c r="Z60" s="318"/>
    </row>
    <row r="61" ht="13.5" thickBot="1"/>
    <row r="62" spans="1:19" ht="13.5" thickBot="1">
      <c r="A62" s="493" t="s">
        <v>135</v>
      </c>
      <c r="B62" s="494"/>
      <c r="C62" s="494"/>
      <c r="D62" s="494"/>
      <c r="E62" s="495"/>
      <c r="S62" s="48"/>
    </row>
    <row r="63" spans="1:19" ht="12.75">
      <c r="A63" s="46"/>
      <c r="B63" s="64" t="s">
        <v>136</v>
      </c>
      <c r="C63" s="64" t="s">
        <v>137</v>
      </c>
      <c r="D63" s="64" t="s">
        <v>138</v>
      </c>
      <c r="E63" s="65" t="s">
        <v>139</v>
      </c>
      <c r="S63" s="48"/>
    </row>
    <row r="64" spans="1:5" ht="12.75">
      <c r="A64" s="81" t="s">
        <v>140</v>
      </c>
      <c r="B64" s="55">
        <v>0.01</v>
      </c>
      <c r="C64" s="55">
        <v>0.01</v>
      </c>
      <c r="D64" s="55">
        <v>0.0022</v>
      </c>
      <c r="E64" s="76">
        <v>0.0022</v>
      </c>
    </row>
    <row r="65" spans="1:5" ht="12.75">
      <c r="A65" s="81" t="s">
        <v>141</v>
      </c>
      <c r="B65" s="55">
        <v>15</v>
      </c>
      <c r="C65" s="55">
        <v>7</v>
      </c>
      <c r="D65" s="55">
        <v>31</v>
      </c>
      <c r="E65" s="76">
        <v>31</v>
      </c>
    </row>
    <row r="66" spans="1:5" ht="12.75">
      <c r="A66" s="81" t="s">
        <v>142</v>
      </c>
      <c r="B66" s="55">
        <v>15</v>
      </c>
      <c r="C66" s="55">
        <v>15</v>
      </c>
      <c r="D66" s="55">
        <v>63</v>
      </c>
      <c r="E66" s="76">
        <v>63</v>
      </c>
    </row>
    <row r="67" spans="1:5" ht="12.75">
      <c r="A67" s="81" t="s">
        <v>143</v>
      </c>
      <c r="B67" s="55">
        <v>7</v>
      </c>
      <c r="C67" s="55">
        <v>4</v>
      </c>
      <c r="D67" s="55">
        <v>3</v>
      </c>
      <c r="E67" s="76">
        <v>2</v>
      </c>
    </row>
    <row r="68" spans="1:5" ht="13.5" thickBot="1">
      <c r="A68" s="82" t="s">
        <v>144</v>
      </c>
      <c r="B68" s="487" t="s">
        <v>145</v>
      </c>
      <c r="C68" s="487"/>
      <c r="D68" s="487"/>
      <c r="E68" s="488"/>
    </row>
    <row r="69" spans="1:5" ht="13.5" thickBot="1">
      <c r="A69" s="83" t="s">
        <v>146</v>
      </c>
      <c r="B69" s="487" t="s">
        <v>147</v>
      </c>
      <c r="C69" s="487"/>
      <c r="D69" s="487"/>
      <c r="E69" s="488"/>
    </row>
    <row r="70" spans="1:5" ht="13.5" thickBot="1">
      <c r="A70" s="84"/>
      <c r="B70" s="62"/>
      <c r="C70" s="62"/>
      <c r="D70" s="62"/>
      <c r="E70" s="62"/>
    </row>
    <row r="71" spans="1:17" ht="13.5" thickBot="1">
      <c r="A71" s="498" t="s">
        <v>149</v>
      </c>
      <c r="B71" s="499"/>
      <c r="C71" s="499"/>
      <c r="D71" s="499"/>
      <c r="E71" s="499"/>
      <c r="F71" s="499"/>
      <c r="G71" s="500"/>
      <c r="I71" s="481" t="s">
        <v>148</v>
      </c>
      <c r="J71" s="503"/>
      <c r="K71" s="503"/>
      <c r="L71" s="503"/>
      <c r="M71" s="503"/>
      <c r="N71" s="503"/>
      <c r="O71" s="503"/>
      <c r="P71" s="503"/>
      <c r="Q71" s="504"/>
    </row>
    <row r="72" spans="1:17" ht="13.5" customHeight="1">
      <c r="A72" s="435" t="s">
        <v>150</v>
      </c>
      <c r="B72" s="492"/>
      <c r="C72" s="490" t="s">
        <v>151</v>
      </c>
      <c r="D72" s="490"/>
      <c r="E72" s="490"/>
      <c r="F72" s="490"/>
      <c r="G72" s="491"/>
      <c r="I72" s="481" t="s">
        <v>303</v>
      </c>
      <c r="J72" s="482"/>
      <c r="K72" s="315" t="s">
        <v>304</v>
      </c>
      <c r="L72" s="315" t="s">
        <v>305</v>
      </c>
      <c r="M72" s="315" t="s">
        <v>306</v>
      </c>
      <c r="N72" s="315" t="s">
        <v>307</v>
      </c>
      <c r="O72" s="316" t="s">
        <v>309</v>
      </c>
      <c r="P72" s="321" t="s">
        <v>310</v>
      </c>
      <c r="Q72" s="322" t="s">
        <v>311</v>
      </c>
    </row>
    <row r="73" spans="1:17" ht="13.5" thickBot="1">
      <c r="A73" s="437" t="s">
        <v>155</v>
      </c>
      <c r="B73" s="489"/>
      <c r="C73" s="404" t="s">
        <v>156</v>
      </c>
      <c r="D73" s="404"/>
      <c r="E73" s="404"/>
      <c r="F73" s="404"/>
      <c r="G73" s="405"/>
      <c r="I73" s="483"/>
      <c r="J73" s="484"/>
      <c r="K73" s="313" t="s">
        <v>293</v>
      </c>
      <c r="L73" s="314">
        <v>0.15</v>
      </c>
      <c r="M73" s="314">
        <v>0.15</v>
      </c>
      <c r="N73" s="314">
        <v>0.05</v>
      </c>
      <c r="O73" s="134">
        <v>0.015</v>
      </c>
      <c r="P73" s="319">
        <v>32</v>
      </c>
      <c r="Q73" s="320">
        <v>10</v>
      </c>
    </row>
    <row r="74" spans="1:17" ht="12.75">
      <c r="A74" s="437" t="s">
        <v>158</v>
      </c>
      <c r="B74" s="489"/>
      <c r="C74" s="404" t="s">
        <v>159</v>
      </c>
      <c r="D74" s="404"/>
      <c r="E74" s="404"/>
      <c r="F74" s="404"/>
      <c r="G74" s="405"/>
      <c r="I74" s="481" t="s">
        <v>178</v>
      </c>
      <c r="J74" s="482"/>
      <c r="K74" s="315" t="s">
        <v>304</v>
      </c>
      <c r="L74" s="315" t="s">
        <v>305</v>
      </c>
      <c r="M74" s="315" t="s">
        <v>306</v>
      </c>
      <c r="N74" s="315" t="s">
        <v>307</v>
      </c>
      <c r="O74" s="316" t="s">
        <v>308</v>
      </c>
      <c r="P74" s="88"/>
      <c r="Q74" s="136"/>
    </row>
    <row r="75" spans="1:17" ht="13.5" thickBot="1">
      <c r="A75" s="437" t="s">
        <v>162</v>
      </c>
      <c r="B75" s="489"/>
      <c r="C75" s="404">
        <v>40</v>
      </c>
      <c r="D75" s="404"/>
      <c r="E75" s="404"/>
      <c r="F75" s="404"/>
      <c r="G75" s="405"/>
      <c r="I75" s="483"/>
      <c r="J75" s="484"/>
      <c r="K75" s="313" t="s">
        <v>293</v>
      </c>
      <c r="L75" s="314">
        <v>0.05</v>
      </c>
      <c r="M75" s="314">
        <v>0.05</v>
      </c>
      <c r="N75" s="314">
        <v>0.05</v>
      </c>
      <c r="O75" s="134">
        <v>0.01</v>
      </c>
      <c r="P75" s="317"/>
      <c r="Q75" s="318"/>
    </row>
    <row r="76" spans="1:7" ht="12.75">
      <c r="A76" s="428" t="s">
        <v>164</v>
      </c>
      <c r="B76" s="404"/>
      <c r="C76" s="404" t="s">
        <v>165</v>
      </c>
      <c r="D76" s="404"/>
      <c r="E76" s="404"/>
      <c r="F76" s="404"/>
      <c r="G76" s="405"/>
    </row>
    <row r="77" spans="1:7" ht="12.75">
      <c r="A77" s="428" t="s">
        <v>167</v>
      </c>
      <c r="B77" s="404"/>
      <c r="C77" s="404" t="s">
        <v>168</v>
      </c>
      <c r="D77" s="404"/>
      <c r="E77" s="404"/>
      <c r="F77" s="404"/>
      <c r="G77" s="405"/>
    </row>
    <row r="78" spans="1:7" ht="12.75">
      <c r="A78" s="428" t="s">
        <v>170</v>
      </c>
      <c r="B78" s="404"/>
      <c r="C78" s="404" t="s">
        <v>13</v>
      </c>
      <c r="D78" s="404"/>
      <c r="E78" s="404"/>
      <c r="F78" s="404"/>
      <c r="G78" s="405"/>
    </row>
    <row r="79" spans="1:7" ht="12.75">
      <c r="A79" s="437" t="s">
        <v>173</v>
      </c>
      <c r="B79" s="489"/>
      <c r="C79" s="404">
        <v>108</v>
      </c>
      <c r="D79" s="404"/>
      <c r="E79" s="404"/>
      <c r="F79" s="404"/>
      <c r="G79" s="405"/>
    </row>
    <row r="80" spans="1:7" ht="13.5" thickBot="1">
      <c r="A80" s="485" t="s">
        <v>176</v>
      </c>
      <c r="B80" s="486"/>
      <c r="C80" s="536" t="s">
        <v>189</v>
      </c>
      <c r="D80" s="487"/>
      <c r="E80" s="487"/>
      <c r="F80" s="487"/>
      <c r="G80" s="488"/>
    </row>
    <row r="81" ht="13.5" thickBot="1"/>
    <row r="82" spans="1:19" ht="13.5" thickBot="1">
      <c r="A82" s="493" t="s">
        <v>179</v>
      </c>
      <c r="B82" s="494"/>
      <c r="C82" s="494"/>
      <c r="D82" s="494"/>
      <c r="E82" s="494"/>
      <c r="F82" s="494"/>
      <c r="G82" s="494"/>
      <c r="H82" s="494"/>
      <c r="I82" s="494"/>
      <c r="J82" s="494"/>
      <c r="K82" s="494"/>
      <c r="L82" s="494"/>
      <c r="M82" s="494"/>
      <c r="N82" s="494"/>
      <c r="O82" s="494"/>
      <c r="P82" s="494"/>
      <c r="Q82" s="494"/>
      <c r="R82" s="494"/>
      <c r="S82" s="495"/>
    </row>
    <row r="83" spans="1:19" ht="12.75">
      <c r="A83" s="107" t="s">
        <v>112</v>
      </c>
      <c r="B83" s="85">
        <v>7</v>
      </c>
      <c r="C83" s="86">
        <v>8</v>
      </c>
      <c r="D83" s="86">
        <v>9</v>
      </c>
      <c r="E83" s="86">
        <v>10</v>
      </c>
      <c r="F83" s="86">
        <v>25</v>
      </c>
      <c r="G83" s="86">
        <v>26</v>
      </c>
      <c r="H83" s="86">
        <v>27</v>
      </c>
      <c r="I83" s="86">
        <v>28</v>
      </c>
      <c r="J83" s="86">
        <v>29</v>
      </c>
      <c r="K83" s="86">
        <v>30</v>
      </c>
      <c r="L83" s="86">
        <v>7</v>
      </c>
      <c r="M83" s="108">
        <v>8</v>
      </c>
      <c r="N83" s="109">
        <v>25</v>
      </c>
      <c r="O83" s="109">
        <v>26</v>
      </c>
      <c r="P83" s="109">
        <v>27</v>
      </c>
      <c r="Q83" s="120">
        <v>28</v>
      </c>
      <c r="R83" s="109">
        <v>29</v>
      </c>
      <c r="S83" s="110">
        <v>40</v>
      </c>
    </row>
    <row r="84" spans="1:19" ht="12.75">
      <c r="A84" s="99" t="s">
        <v>180</v>
      </c>
      <c r="B84" s="75">
        <v>0.0018</v>
      </c>
      <c r="C84" s="75">
        <v>0.0018</v>
      </c>
      <c r="D84" s="75">
        <v>0.0015</v>
      </c>
      <c r="E84" s="75">
        <v>0.0015</v>
      </c>
      <c r="F84" s="75">
        <v>0.0016</v>
      </c>
      <c r="G84" s="75">
        <v>0.0016</v>
      </c>
      <c r="H84" s="75">
        <v>0.0016</v>
      </c>
      <c r="I84" s="75">
        <v>0.0016</v>
      </c>
      <c r="J84" s="75">
        <v>0.0016</v>
      </c>
      <c r="K84" s="75">
        <v>0.0016</v>
      </c>
      <c r="L84" s="55">
        <v>0.0018</v>
      </c>
      <c r="M84" s="111">
        <v>0.0018</v>
      </c>
      <c r="N84" s="55">
        <v>0.0015</v>
      </c>
      <c r="O84" s="55">
        <v>0.0015</v>
      </c>
      <c r="P84" s="55">
        <v>0.0015</v>
      </c>
      <c r="Q84" s="111">
        <v>0.0015</v>
      </c>
      <c r="R84" s="51">
        <v>0.0015</v>
      </c>
      <c r="S84" s="91">
        <v>0.0015</v>
      </c>
    </row>
    <row r="85" spans="1:19" ht="12.75">
      <c r="A85" s="99" t="s">
        <v>181</v>
      </c>
      <c r="B85" s="75" t="s">
        <v>183</v>
      </c>
      <c r="C85" s="75" t="s">
        <v>183</v>
      </c>
      <c r="D85" s="75" t="s">
        <v>183</v>
      </c>
      <c r="E85" s="75" t="s">
        <v>183</v>
      </c>
      <c r="F85" s="75" t="s">
        <v>183</v>
      </c>
      <c r="G85" s="75" t="s">
        <v>183</v>
      </c>
      <c r="H85" s="75" t="s">
        <v>183</v>
      </c>
      <c r="I85" s="75" t="s">
        <v>183</v>
      </c>
      <c r="J85" s="75" t="s">
        <v>183</v>
      </c>
      <c r="K85" s="75" t="s">
        <v>183</v>
      </c>
      <c r="L85" s="75" t="s">
        <v>183</v>
      </c>
      <c r="M85" s="112" t="s">
        <v>183</v>
      </c>
      <c r="N85" s="55" t="s">
        <v>183</v>
      </c>
      <c r="O85" s="55" t="s">
        <v>183</v>
      </c>
      <c r="P85" s="55" t="s">
        <v>183</v>
      </c>
      <c r="Q85" s="111" t="s">
        <v>183</v>
      </c>
      <c r="R85" s="55" t="s">
        <v>183</v>
      </c>
      <c r="S85" s="76" t="s">
        <v>183</v>
      </c>
    </row>
    <row r="86" spans="1:19" ht="13.5" thickBot="1">
      <c r="A86" s="100" t="s">
        <v>182</v>
      </c>
      <c r="B86" s="79">
        <v>0.0001</v>
      </c>
      <c r="C86" s="59">
        <v>0.0001</v>
      </c>
      <c r="D86" s="59">
        <v>0.0001</v>
      </c>
      <c r="E86" s="59">
        <v>0.0001</v>
      </c>
      <c r="F86" s="59">
        <v>0.0001</v>
      </c>
      <c r="G86" s="59">
        <v>0.021</v>
      </c>
      <c r="H86" s="59">
        <v>0.0001</v>
      </c>
      <c r="I86" s="59">
        <v>0.0001</v>
      </c>
      <c r="J86" s="59">
        <v>0.0001</v>
      </c>
      <c r="K86" s="59">
        <v>0.0001</v>
      </c>
      <c r="L86" s="59">
        <v>0.005</v>
      </c>
      <c r="M86" s="113">
        <v>0.0001</v>
      </c>
      <c r="N86" s="59">
        <v>0.0001</v>
      </c>
      <c r="O86" s="59">
        <v>0.0001</v>
      </c>
      <c r="P86" s="59">
        <v>0.0001</v>
      </c>
      <c r="Q86" s="113">
        <v>0.021</v>
      </c>
      <c r="R86" s="59">
        <v>0.0001</v>
      </c>
      <c r="S86" s="121">
        <v>0.014</v>
      </c>
    </row>
    <row r="95" ht="12.75">
      <c r="A95" s="88"/>
    </row>
    <row r="96" spans="1:3" ht="12.75">
      <c r="A96" s="88"/>
      <c r="B96" s="88"/>
      <c r="C96" s="88"/>
    </row>
  </sheetData>
  <mergeCells count="44">
    <mergeCell ref="A82:S82"/>
    <mergeCell ref="A79:B79"/>
    <mergeCell ref="C79:G79"/>
    <mergeCell ref="A80:B80"/>
    <mergeCell ref="C80:G80"/>
    <mergeCell ref="A77:B77"/>
    <mergeCell ref="C77:G77"/>
    <mergeCell ref="A78:B78"/>
    <mergeCell ref="C78:G78"/>
    <mergeCell ref="A75:B75"/>
    <mergeCell ref="C75:G75"/>
    <mergeCell ref="A76:B76"/>
    <mergeCell ref="C76:G76"/>
    <mergeCell ref="A73:B73"/>
    <mergeCell ref="C73:G73"/>
    <mergeCell ref="A74:B74"/>
    <mergeCell ref="C74:G74"/>
    <mergeCell ref="A71:G71"/>
    <mergeCell ref="B69:E69"/>
    <mergeCell ref="A72:B72"/>
    <mergeCell ref="C72:G72"/>
    <mergeCell ref="V1:X1"/>
    <mergeCell ref="A62:E62"/>
    <mergeCell ref="M1:M2"/>
    <mergeCell ref="N1:N2"/>
    <mergeCell ref="O1:O2"/>
    <mergeCell ref="P1:Q1"/>
    <mergeCell ref="I1:I2"/>
    <mergeCell ref="J1:J2"/>
    <mergeCell ref="F1:F2"/>
    <mergeCell ref="I71:Q71"/>
    <mergeCell ref="K1:K2"/>
    <mergeCell ref="L1:L2"/>
    <mergeCell ref="R1:S1"/>
    <mergeCell ref="I72:J73"/>
    <mergeCell ref="I74:J75"/>
    <mergeCell ref="A1:A2"/>
    <mergeCell ref="B1:B2"/>
    <mergeCell ref="C1:C2"/>
    <mergeCell ref="D1:D2"/>
    <mergeCell ref="E1:E2"/>
    <mergeCell ref="G1:G2"/>
    <mergeCell ref="H1:H2"/>
    <mergeCell ref="B68:E6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55"/>
  </sheetPr>
  <dimension ref="A1:Z95"/>
  <sheetViews>
    <sheetView workbookViewId="0" topLeftCell="A1">
      <pane ySplit="2" topLeftCell="BM3" activePane="bottomLeft" state="frozen"/>
      <selection pane="topLeft" activeCell="J54" sqref="J54"/>
      <selection pane="bottomLeft" activeCell="A1" sqref="A1:IV16384"/>
    </sheetView>
  </sheetViews>
  <sheetFormatPr defaultColWidth="9.140625" defaultRowHeight="12.75"/>
  <cols>
    <col min="1" max="1" width="11.421875" style="61" customWidth="1"/>
    <col min="2" max="2" width="12.7109375" style="61" customWidth="1"/>
    <col min="3" max="7" width="9.140625" style="61" customWidth="1"/>
    <col min="8" max="8" width="14.00390625" style="61" customWidth="1"/>
    <col min="9" max="16384" width="9.140625" style="61" customWidth="1"/>
  </cols>
  <sheetData>
    <row r="1" spans="1:26" ht="12.75" customHeight="1">
      <c r="A1" s="501" t="s">
        <v>111</v>
      </c>
      <c r="B1" s="496" t="s">
        <v>112</v>
      </c>
      <c r="C1" s="496" t="s">
        <v>113</v>
      </c>
      <c r="D1" s="496" t="s">
        <v>114</v>
      </c>
      <c r="E1" s="496" t="s">
        <v>115</v>
      </c>
      <c r="F1" s="496" t="s">
        <v>116</v>
      </c>
      <c r="G1" s="496" t="s">
        <v>117</v>
      </c>
      <c r="H1" s="496" t="s">
        <v>118</v>
      </c>
      <c r="I1" s="496" t="s">
        <v>119</v>
      </c>
      <c r="J1" s="496" t="s">
        <v>120</v>
      </c>
      <c r="K1" s="496" t="s">
        <v>121</v>
      </c>
      <c r="L1" s="496" t="s">
        <v>122</v>
      </c>
      <c r="M1" s="496" t="s">
        <v>109</v>
      </c>
      <c r="N1" s="496" t="s">
        <v>123</v>
      </c>
      <c r="O1" s="506" t="s">
        <v>124</v>
      </c>
      <c r="P1" s="457" t="s">
        <v>98</v>
      </c>
      <c r="Q1" s="459"/>
      <c r="R1" s="411" t="s">
        <v>99</v>
      </c>
      <c r="S1" s="413"/>
      <c r="T1" s="63"/>
      <c r="U1" s="63"/>
      <c r="V1" s="459" t="s">
        <v>100</v>
      </c>
      <c r="W1" s="459"/>
      <c r="X1" s="459"/>
      <c r="Y1" s="64" t="s">
        <v>101</v>
      </c>
      <c r="Z1" s="65"/>
    </row>
    <row r="2" spans="1:26" ht="39" thickBot="1">
      <c r="A2" s="502"/>
      <c r="B2" s="497"/>
      <c r="C2" s="497"/>
      <c r="D2" s="497"/>
      <c r="E2" s="497"/>
      <c r="F2" s="497"/>
      <c r="G2" s="497"/>
      <c r="H2" s="497"/>
      <c r="I2" s="497"/>
      <c r="J2" s="497"/>
      <c r="K2" s="497"/>
      <c r="L2" s="497"/>
      <c r="M2" s="497"/>
      <c r="N2" s="497"/>
      <c r="O2" s="507"/>
      <c r="P2" s="66" t="s">
        <v>125</v>
      </c>
      <c r="Q2" s="67" t="s">
        <v>103</v>
      </c>
      <c r="R2" s="67" t="s">
        <v>126</v>
      </c>
      <c r="S2" s="67" t="s">
        <v>185</v>
      </c>
      <c r="T2" s="89" t="s">
        <v>128</v>
      </c>
      <c r="U2" s="89" t="s">
        <v>129</v>
      </c>
      <c r="V2" s="67" t="s">
        <v>130</v>
      </c>
      <c r="W2" s="67" t="s">
        <v>131</v>
      </c>
      <c r="X2" s="67" t="s">
        <v>132</v>
      </c>
      <c r="Y2" s="70" t="s">
        <v>109</v>
      </c>
      <c r="Z2" s="71" t="s">
        <v>133</v>
      </c>
    </row>
    <row r="3" spans="1:26" ht="12.75">
      <c r="A3">
        <v>0</v>
      </c>
      <c r="B3">
        <v>2</v>
      </c>
      <c r="C3">
        <v>0</v>
      </c>
      <c r="D3"/>
      <c r="E3">
        <v>4632</v>
      </c>
      <c r="F3">
        <v>9255</v>
      </c>
      <c r="G3">
        <v>111060000</v>
      </c>
      <c r="H3">
        <v>0.39709</v>
      </c>
      <c r="I3">
        <v>0</v>
      </c>
      <c r="J3">
        <v>0</v>
      </c>
      <c r="K3">
        <v>0</v>
      </c>
      <c r="L3">
        <v>0</v>
      </c>
      <c r="M3">
        <v>254.027115</v>
      </c>
      <c r="N3">
        <v>30</v>
      </c>
      <c r="O3">
        <v>12.34</v>
      </c>
      <c r="P3" s="114">
        <f>SUM(O3:O22)</f>
        <v>124.692764</v>
      </c>
      <c r="Q3" s="64">
        <f>P3/SUM(N3:N22)</f>
        <v>0.41564254666666667</v>
      </c>
      <c r="R3" s="64">
        <f aca="true" t="shared" si="0" ref="R3:R30">(I3+K3)/F3</f>
        <v>0</v>
      </c>
      <c r="S3" s="64"/>
      <c r="T3" s="55" t="s">
        <v>187</v>
      </c>
      <c r="U3" s="55">
        <v>100</v>
      </c>
      <c r="V3" s="64">
        <f>SUM(O3:O61)</f>
        <v>169.37857100000002</v>
      </c>
      <c r="W3" s="64">
        <f>(SUM(G3:G61)-SUM(J3:J61)-SUM(L3:L61))/9000000</f>
        <v>169.3175537777778</v>
      </c>
      <c r="X3" s="64">
        <f>SUM(O3:O61)</f>
        <v>169.37857100000002</v>
      </c>
      <c r="Y3">
        <v>260.06</v>
      </c>
      <c r="Z3" s="65">
        <f>W3/Y3</f>
        <v>0.6510711135037214</v>
      </c>
    </row>
    <row r="4" spans="1:26" ht="12.75">
      <c r="A4">
        <v>0</v>
      </c>
      <c r="B4">
        <v>3</v>
      </c>
      <c r="C4">
        <v>0</v>
      </c>
      <c r="D4"/>
      <c r="E4">
        <v>5463</v>
      </c>
      <c r="F4">
        <v>10925</v>
      </c>
      <c r="G4">
        <v>131100000</v>
      </c>
      <c r="H4">
        <v>0.405531</v>
      </c>
      <c r="I4">
        <v>0</v>
      </c>
      <c r="J4">
        <v>0</v>
      </c>
      <c r="K4">
        <v>0</v>
      </c>
      <c r="L4">
        <v>0</v>
      </c>
      <c r="M4">
        <v>270.000005</v>
      </c>
      <c r="N4">
        <v>30</v>
      </c>
      <c r="O4">
        <v>14.566667</v>
      </c>
      <c r="P4" s="75"/>
      <c r="Q4" s="55"/>
      <c r="R4" s="55">
        <f t="shared" si="0"/>
        <v>0</v>
      </c>
      <c r="S4" s="55"/>
      <c r="T4" s="55"/>
      <c r="U4" s="55"/>
      <c r="V4" s="55"/>
      <c r="W4" s="55"/>
      <c r="X4" s="55"/>
      <c r="Y4" s="55"/>
      <c r="Z4" s="76"/>
    </row>
    <row r="5" spans="1:26" ht="12.75">
      <c r="A5">
        <v>0</v>
      </c>
      <c r="B5">
        <v>4</v>
      </c>
      <c r="C5">
        <v>0</v>
      </c>
      <c r="D5"/>
      <c r="E5">
        <v>4410</v>
      </c>
      <c r="F5">
        <v>8819</v>
      </c>
      <c r="G5">
        <v>105828000</v>
      </c>
      <c r="H5">
        <v>0.409347</v>
      </c>
      <c r="I5">
        <v>0</v>
      </c>
      <c r="J5">
        <v>0</v>
      </c>
      <c r="K5">
        <v>0</v>
      </c>
      <c r="L5">
        <v>0</v>
      </c>
      <c r="M5">
        <v>269.999986</v>
      </c>
      <c r="N5">
        <v>30</v>
      </c>
      <c r="O5">
        <v>11.758667</v>
      </c>
      <c r="P5" s="75"/>
      <c r="Q5" s="55"/>
      <c r="R5" s="55">
        <f t="shared" si="0"/>
        <v>0</v>
      </c>
      <c r="S5" s="55"/>
      <c r="T5" s="55"/>
      <c r="U5" s="55"/>
      <c r="V5" s="55"/>
      <c r="W5" s="55"/>
      <c r="X5" s="55"/>
      <c r="Y5" s="55"/>
      <c r="Z5" s="76"/>
    </row>
    <row r="6" spans="1:26" ht="12.75">
      <c r="A6">
        <v>0</v>
      </c>
      <c r="B6">
        <v>5</v>
      </c>
      <c r="C6">
        <v>0</v>
      </c>
      <c r="D6"/>
      <c r="E6">
        <v>4287</v>
      </c>
      <c r="F6">
        <v>8570</v>
      </c>
      <c r="G6">
        <v>102840000</v>
      </c>
      <c r="H6">
        <v>0.428264</v>
      </c>
      <c r="I6">
        <v>0</v>
      </c>
      <c r="J6">
        <v>0</v>
      </c>
      <c r="K6">
        <v>0</v>
      </c>
      <c r="L6">
        <v>0</v>
      </c>
      <c r="M6">
        <v>245.453182</v>
      </c>
      <c r="N6">
        <v>30</v>
      </c>
      <c r="O6">
        <v>11.426667</v>
      </c>
      <c r="P6" s="75"/>
      <c r="Q6" s="55"/>
      <c r="R6" s="55">
        <f t="shared" si="0"/>
        <v>0</v>
      </c>
      <c r="S6" s="55"/>
      <c r="T6" s="55"/>
      <c r="U6" s="55"/>
      <c r="V6" s="55"/>
      <c r="W6" s="55"/>
      <c r="X6" s="55"/>
      <c r="Y6" s="55"/>
      <c r="Z6" s="76"/>
    </row>
    <row r="7" spans="1:26" ht="12.75">
      <c r="A7">
        <v>0</v>
      </c>
      <c r="B7">
        <v>6</v>
      </c>
      <c r="C7">
        <v>0</v>
      </c>
      <c r="D7"/>
      <c r="E7">
        <v>3690</v>
      </c>
      <c r="F7">
        <v>7355</v>
      </c>
      <c r="G7">
        <v>88260000</v>
      </c>
      <c r="H7">
        <v>0.418223</v>
      </c>
      <c r="I7">
        <v>0</v>
      </c>
      <c r="J7">
        <v>0</v>
      </c>
      <c r="K7">
        <v>0</v>
      </c>
      <c r="L7">
        <v>0</v>
      </c>
      <c r="M7">
        <v>256.940505</v>
      </c>
      <c r="N7">
        <v>30</v>
      </c>
      <c r="O7">
        <v>9.806667</v>
      </c>
      <c r="P7" s="75"/>
      <c r="Q7" s="55"/>
      <c r="R7" s="55">
        <f t="shared" si="0"/>
        <v>0</v>
      </c>
      <c r="S7" s="56"/>
      <c r="T7" s="56"/>
      <c r="U7" s="56"/>
      <c r="V7" s="55"/>
      <c r="W7" s="55"/>
      <c r="X7" s="55"/>
      <c r="Y7" s="55"/>
      <c r="Z7" s="76"/>
    </row>
    <row r="8" spans="1:26" ht="12.75">
      <c r="A8">
        <v>0</v>
      </c>
      <c r="B8">
        <v>7</v>
      </c>
      <c r="C8">
        <v>0</v>
      </c>
      <c r="D8"/>
      <c r="E8">
        <v>4972</v>
      </c>
      <c r="F8">
        <v>9898</v>
      </c>
      <c r="G8">
        <v>118776000</v>
      </c>
      <c r="H8">
        <v>0.41937</v>
      </c>
      <c r="I8">
        <v>0</v>
      </c>
      <c r="J8">
        <v>0</v>
      </c>
      <c r="K8">
        <v>0</v>
      </c>
      <c r="L8">
        <v>0</v>
      </c>
      <c r="M8">
        <v>258.825852</v>
      </c>
      <c r="N8">
        <v>30</v>
      </c>
      <c r="O8">
        <v>13.197333</v>
      </c>
      <c r="P8" s="75"/>
      <c r="Q8" s="55"/>
      <c r="R8" s="55">
        <f t="shared" si="0"/>
        <v>0</v>
      </c>
      <c r="S8" s="55"/>
      <c r="T8" s="55"/>
      <c r="U8" s="55"/>
      <c r="V8" s="55"/>
      <c r="W8" s="55"/>
      <c r="X8" s="55"/>
      <c r="Y8" s="55"/>
      <c r="Z8" s="76"/>
    </row>
    <row r="9" spans="1:26" ht="12.75">
      <c r="A9">
        <v>0</v>
      </c>
      <c r="B9">
        <v>8</v>
      </c>
      <c r="C9">
        <v>0</v>
      </c>
      <c r="D9"/>
      <c r="E9">
        <v>4659</v>
      </c>
      <c r="F9">
        <v>9316</v>
      </c>
      <c r="G9">
        <v>111792000</v>
      </c>
      <c r="H9">
        <v>0.43147</v>
      </c>
      <c r="I9">
        <v>0</v>
      </c>
      <c r="J9">
        <v>0</v>
      </c>
      <c r="K9">
        <v>0</v>
      </c>
      <c r="L9">
        <v>0</v>
      </c>
      <c r="M9">
        <v>270.000006</v>
      </c>
      <c r="N9">
        <v>30</v>
      </c>
      <c r="O9">
        <v>12.421333</v>
      </c>
      <c r="P9" s="75"/>
      <c r="Q9" s="55"/>
      <c r="R9" s="55">
        <f t="shared" si="0"/>
        <v>0</v>
      </c>
      <c r="S9" s="55"/>
      <c r="T9" s="55"/>
      <c r="U9" s="55"/>
      <c r="V9" s="55"/>
      <c r="W9" s="55"/>
      <c r="X9" s="55"/>
      <c r="Y9" s="55"/>
      <c r="Z9" s="76"/>
    </row>
    <row r="10" spans="1:26" ht="12.75">
      <c r="A10">
        <v>0</v>
      </c>
      <c r="B10">
        <v>9</v>
      </c>
      <c r="C10">
        <v>0</v>
      </c>
      <c r="D10"/>
      <c r="E10">
        <v>4489</v>
      </c>
      <c r="F10">
        <v>8957</v>
      </c>
      <c r="G10">
        <v>107484000</v>
      </c>
      <c r="H10">
        <v>0.413253</v>
      </c>
      <c r="I10">
        <v>0</v>
      </c>
      <c r="J10">
        <v>0</v>
      </c>
      <c r="K10">
        <v>0</v>
      </c>
      <c r="L10">
        <v>0</v>
      </c>
      <c r="M10">
        <v>269.99999</v>
      </c>
      <c r="N10">
        <v>30</v>
      </c>
      <c r="O10">
        <v>11.942667</v>
      </c>
      <c r="P10" s="75"/>
      <c r="Q10" s="55"/>
      <c r="R10" s="55">
        <f t="shared" si="0"/>
        <v>0</v>
      </c>
      <c r="S10" s="55"/>
      <c r="T10" s="55"/>
      <c r="U10" s="55"/>
      <c r="V10" s="55"/>
      <c r="W10" s="55"/>
      <c r="X10" s="55"/>
      <c r="Y10" s="55"/>
      <c r="Z10" s="76"/>
    </row>
    <row r="11" spans="1:26" ht="12.75">
      <c r="A11">
        <v>0</v>
      </c>
      <c r="B11">
        <v>10</v>
      </c>
      <c r="C11">
        <v>0</v>
      </c>
      <c r="D11"/>
      <c r="E11">
        <v>4845</v>
      </c>
      <c r="F11">
        <v>9689</v>
      </c>
      <c r="G11">
        <v>116268000</v>
      </c>
      <c r="H11">
        <v>0.443228</v>
      </c>
      <c r="I11">
        <v>0</v>
      </c>
      <c r="J11">
        <v>0</v>
      </c>
      <c r="K11">
        <v>0</v>
      </c>
      <c r="L11">
        <v>0</v>
      </c>
      <c r="M11">
        <v>262.675555</v>
      </c>
      <c r="N11">
        <v>30</v>
      </c>
      <c r="O11">
        <v>12.918667</v>
      </c>
      <c r="P11" s="75"/>
      <c r="Q11" s="55"/>
      <c r="R11" s="55">
        <f t="shared" si="0"/>
        <v>0</v>
      </c>
      <c r="S11" s="55"/>
      <c r="T11" s="55"/>
      <c r="U11" s="55"/>
      <c r="V11" s="55"/>
      <c r="W11" s="55"/>
      <c r="X11" s="55"/>
      <c r="Y11" s="55"/>
      <c r="Z11" s="76"/>
    </row>
    <row r="12" spans="1:26" ht="12.75">
      <c r="A12">
        <v>0</v>
      </c>
      <c r="B12">
        <v>1</v>
      </c>
      <c r="C12">
        <v>0</v>
      </c>
      <c r="D12"/>
      <c r="E12">
        <v>4762</v>
      </c>
      <c r="F12">
        <v>9522</v>
      </c>
      <c r="G12">
        <v>114264000</v>
      </c>
      <c r="H12">
        <v>0.470931</v>
      </c>
      <c r="I12">
        <v>0</v>
      </c>
      <c r="J12">
        <v>0</v>
      </c>
      <c r="K12">
        <v>0</v>
      </c>
      <c r="L12">
        <v>0</v>
      </c>
      <c r="M12">
        <v>240.245339</v>
      </c>
      <c r="N12">
        <v>30</v>
      </c>
      <c r="O12">
        <v>12.696</v>
      </c>
      <c r="P12" s="75"/>
      <c r="Q12" s="55"/>
      <c r="R12" s="55">
        <f t="shared" si="0"/>
        <v>0</v>
      </c>
      <c r="S12" s="55"/>
      <c r="T12" s="55"/>
      <c r="U12" s="55"/>
      <c r="V12" s="55"/>
      <c r="W12" s="55"/>
      <c r="X12" s="55"/>
      <c r="Y12" s="55"/>
      <c r="Z12" s="76"/>
    </row>
    <row r="13" spans="1:26" ht="12.75">
      <c r="A13">
        <v>1</v>
      </c>
      <c r="B13">
        <v>0</v>
      </c>
      <c r="C13">
        <v>0</v>
      </c>
      <c r="D13"/>
      <c r="E13">
        <v>94</v>
      </c>
      <c r="F13">
        <v>4695</v>
      </c>
      <c r="G13">
        <v>1502400</v>
      </c>
      <c r="H13">
        <v>0.285608</v>
      </c>
      <c r="I13">
        <v>0</v>
      </c>
      <c r="J13">
        <v>0</v>
      </c>
      <c r="K13">
        <v>0</v>
      </c>
      <c r="L13">
        <v>0</v>
      </c>
      <c r="M13">
        <v>239.721795</v>
      </c>
      <c r="N13">
        <v>0</v>
      </c>
      <c r="O13">
        <v>0.166933</v>
      </c>
      <c r="P13" s="75"/>
      <c r="Q13" s="55"/>
      <c r="R13" s="55">
        <f t="shared" si="0"/>
        <v>0</v>
      </c>
      <c r="S13" s="55"/>
      <c r="T13" s="55"/>
      <c r="U13" s="55"/>
      <c r="V13" s="55"/>
      <c r="W13" s="55"/>
      <c r="X13" s="55"/>
      <c r="Y13" s="55"/>
      <c r="Z13" s="76"/>
    </row>
    <row r="14" spans="1:26" ht="12.75">
      <c r="A14">
        <v>2</v>
      </c>
      <c r="B14">
        <v>0</v>
      </c>
      <c r="C14">
        <v>0</v>
      </c>
      <c r="D14"/>
      <c r="E14">
        <v>94</v>
      </c>
      <c r="F14">
        <v>4527</v>
      </c>
      <c r="G14">
        <v>1448640</v>
      </c>
      <c r="H14">
        <v>0.247576</v>
      </c>
      <c r="I14">
        <v>0</v>
      </c>
      <c r="J14">
        <v>0</v>
      </c>
      <c r="K14">
        <v>0</v>
      </c>
      <c r="L14">
        <v>0</v>
      </c>
      <c r="M14">
        <v>254.144564</v>
      </c>
      <c r="N14">
        <v>0</v>
      </c>
      <c r="O14">
        <v>0.16096</v>
      </c>
      <c r="P14" s="75"/>
      <c r="Q14" s="55"/>
      <c r="R14" s="55">
        <f t="shared" si="0"/>
        <v>0</v>
      </c>
      <c r="S14" s="55"/>
      <c r="T14" s="55"/>
      <c r="U14" s="55"/>
      <c r="V14" s="55"/>
      <c r="W14" s="55"/>
      <c r="X14" s="55"/>
      <c r="Y14" s="55"/>
      <c r="Z14" s="76"/>
    </row>
    <row r="15" spans="1:26" ht="12.75">
      <c r="A15">
        <v>3</v>
      </c>
      <c r="B15">
        <v>0</v>
      </c>
      <c r="C15">
        <v>0</v>
      </c>
      <c r="D15"/>
      <c r="E15">
        <v>100</v>
      </c>
      <c r="F15">
        <v>5339</v>
      </c>
      <c r="G15">
        <v>1708480</v>
      </c>
      <c r="H15">
        <v>0.253465</v>
      </c>
      <c r="I15">
        <v>0</v>
      </c>
      <c r="J15">
        <v>0</v>
      </c>
      <c r="K15">
        <v>0</v>
      </c>
      <c r="L15">
        <v>0</v>
      </c>
      <c r="M15">
        <v>269.99998</v>
      </c>
      <c r="N15">
        <v>0</v>
      </c>
      <c r="O15">
        <v>0.189831</v>
      </c>
      <c r="P15" s="75"/>
      <c r="Q15" s="55"/>
      <c r="R15" s="55">
        <f t="shared" si="0"/>
        <v>0</v>
      </c>
      <c r="S15" s="55"/>
      <c r="T15" s="55"/>
      <c r="U15" s="55"/>
      <c r="V15" s="55"/>
      <c r="W15" s="55"/>
      <c r="X15" s="55"/>
      <c r="Y15" s="55"/>
      <c r="Z15" s="76"/>
    </row>
    <row r="16" spans="1:26" ht="12.75">
      <c r="A16">
        <v>4</v>
      </c>
      <c r="B16">
        <v>0</v>
      </c>
      <c r="C16">
        <v>0</v>
      </c>
      <c r="D16"/>
      <c r="E16">
        <v>89</v>
      </c>
      <c r="F16">
        <v>4346</v>
      </c>
      <c r="G16">
        <v>1390720</v>
      </c>
      <c r="H16">
        <v>0.270104</v>
      </c>
      <c r="I16">
        <v>0</v>
      </c>
      <c r="J16">
        <v>0</v>
      </c>
      <c r="K16">
        <v>0</v>
      </c>
      <c r="L16">
        <v>0</v>
      </c>
      <c r="M16">
        <v>270</v>
      </c>
      <c r="N16">
        <v>0</v>
      </c>
      <c r="O16">
        <v>0.154524</v>
      </c>
      <c r="P16" s="75"/>
      <c r="Q16" s="55"/>
      <c r="R16" s="55">
        <f t="shared" si="0"/>
        <v>0</v>
      </c>
      <c r="S16" s="55"/>
      <c r="T16" s="55"/>
      <c r="U16" s="55"/>
      <c r="V16" s="55"/>
      <c r="W16" s="55"/>
      <c r="X16" s="55"/>
      <c r="Y16" s="55"/>
      <c r="Z16" s="76"/>
    </row>
    <row r="17" spans="1:26" ht="12.75">
      <c r="A17">
        <v>5</v>
      </c>
      <c r="B17">
        <v>0</v>
      </c>
      <c r="C17">
        <v>0</v>
      </c>
      <c r="D17"/>
      <c r="E17">
        <v>92</v>
      </c>
      <c r="F17">
        <v>4243</v>
      </c>
      <c r="G17">
        <v>1357760</v>
      </c>
      <c r="H17">
        <v>0.320465</v>
      </c>
      <c r="I17">
        <v>0</v>
      </c>
      <c r="J17">
        <v>0</v>
      </c>
      <c r="K17">
        <v>0</v>
      </c>
      <c r="L17">
        <v>0</v>
      </c>
      <c r="M17">
        <v>245.40583</v>
      </c>
      <c r="N17">
        <v>0</v>
      </c>
      <c r="O17">
        <v>0.150862</v>
      </c>
      <c r="P17" s="75"/>
      <c r="Q17" s="55"/>
      <c r="R17" s="55">
        <f t="shared" si="0"/>
        <v>0</v>
      </c>
      <c r="S17" s="55"/>
      <c r="T17" s="55"/>
      <c r="U17" s="55"/>
      <c r="V17" s="55"/>
      <c r="W17" s="55"/>
      <c r="X17" s="55"/>
      <c r="Y17" s="55"/>
      <c r="Z17" s="76"/>
    </row>
    <row r="18" spans="1:26" ht="12.75">
      <c r="A18">
        <v>6</v>
      </c>
      <c r="B18">
        <v>0</v>
      </c>
      <c r="C18">
        <v>0</v>
      </c>
      <c r="D18"/>
      <c r="E18">
        <v>80</v>
      </c>
      <c r="F18">
        <v>3618</v>
      </c>
      <c r="G18">
        <v>1157760</v>
      </c>
      <c r="H18">
        <v>0.311981</v>
      </c>
      <c r="I18">
        <v>0</v>
      </c>
      <c r="J18">
        <v>0</v>
      </c>
      <c r="K18">
        <v>0</v>
      </c>
      <c r="L18">
        <v>0</v>
      </c>
      <c r="M18">
        <v>241.033704</v>
      </c>
      <c r="N18">
        <v>0</v>
      </c>
      <c r="O18">
        <v>0.12864</v>
      </c>
      <c r="P18" s="75"/>
      <c r="Q18" s="55"/>
      <c r="R18" s="55">
        <f t="shared" si="0"/>
        <v>0</v>
      </c>
      <c r="S18" s="55"/>
      <c r="T18" s="55"/>
      <c r="U18" s="55"/>
      <c r="V18" s="55"/>
      <c r="W18" s="55"/>
      <c r="X18" s="55"/>
      <c r="Y18" s="55"/>
      <c r="Z18" s="76"/>
    </row>
    <row r="19" spans="1:26" ht="12.75">
      <c r="A19">
        <v>7</v>
      </c>
      <c r="B19">
        <v>0</v>
      </c>
      <c r="C19">
        <v>0</v>
      </c>
      <c r="D19"/>
      <c r="E19">
        <v>97</v>
      </c>
      <c r="F19">
        <v>4903</v>
      </c>
      <c r="G19">
        <v>1568960</v>
      </c>
      <c r="H19">
        <v>0.242158</v>
      </c>
      <c r="I19">
        <v>0</v>
      </c>
      <c r="J19">
        <v>0</v>
      </c>
      <c r="K19">
        <v>0</v>
      </c>
      <c r="L19">
        <v>0</v>
      </c>
      <c r="M19">
        <v>258.753091</v>
      </c>
      <c r="N19">
        <v>0</v>
      </c>
      <c r="O19">
        <v>0.174329</v>
      </c>
      <c r="P19" s="75"/>
      <c r="Q19" s="55"/>
      <c r="R19" s="55">
        <f t="shared" si="0"/>
        <v>0</v>
      </c>
      <c r="S19" s="55"/>
      <c r="T19" s="55"/>
      <c r="U19" s="55"/>
      <c r="V19" s="55"/>
      <c r="W19" s="55"/>
      <c r="X19" s="55"/>
      <c r="Y19" s="55"/>
      <c r="Z19" s="76"/>
    </row>
    <row r="20" spans="1:26" ht="12.75">
      <c r="A20">
        <v>8</v>
      </c>
      <c r="B20">
        <v>0</v>
      </c>
      <c r="C20">
        <v>0</v>
      </c>
      <c r="D20"/>
      <c r="E20">
        <v>95</v>
      </c>
      <c r="F20">
        <v>4598</v>
      </c>
      <c r="G20">
        <v>1471360</v>
      </c>
      <c r="H20">
        <v>0.235586</v>
      </c>
      <c r="I20">
        <v>0</v>
      </c>
      <c r="J20">
        <v>0</v>
      </c>
      <c r="K20">
        <v>0</v>
      </c>
      <c r="L20">
        <v>0</v>
      </c>
      <c r="M20">
        <v>269.999984</v>
      </c>
      <c r="N20">
        <v>0</v>
      </c>
      <c r="O20">
        <v>0.163484</v>
      </c>
      <c r="P20" s="75"/>
      <c r="Q20" s="55"/>
      <c r="R20" s="55">
        <f t="shared" si="0"/>
        <v>0</v>
      </c>
      <c r="S20" s="55"/>
      <c r="T20" s="55"/>
      <c r="U20" s="55"/>
      <c r="V20" s="55"/>
      <c r="W20" s="55"/>
      <c r="X20" s="55"/>
      <c r="Y20" s="55"/>
      <c r="Z20" s="76"/>
    </row>
    <row r="21" spans="1:26" ht="12.75">
      <c r="A21">
        <v>9</v>
      </c>
      <c r="B21">
        <v>0</v>
      </c>
      <c r="C21">
        <v>0</v>
      </c>
      <c r="D21"/>
      <c r="E21">
        <v>95</v>
      </c>
      <c r="F21">
        <v>4425</v>
      </c>
      <c r="G21">
        <v>1416000</v>
      </c>
      <c r="H21">
        <v>0.272855</v>
      </c>
      <c r="I21">
        <v>0</v>
      </c>
      <c r="J21">
        <v>0</v>
      </c>
      <c r="K21">
        <v>0</v>
      </c>
      <c r="L21">
        <v>0</v>
      </c>
      <c r="M21">
        <v>270.000021</v>
      </c>
      <c r="N21">
        <v>0</v>
      </c>
      <c r="O21">
        <v>0.157333</v>
      </c>
      <c r="P21" s="75"/>
      <c r="Q21" s="55"/>
      <c r="R21" s="115">
        <f t="shared" si="0"/>
        <v>0</v>
      </c>
      <c r="S21" s="55"/>
      <c r="T21" s="55"/>
      <c r="U21" s="55"/>
      <c r="V21" s="55"/>
      <c r="W21" s="55"/>
      <c r="X21" s="55"/>
      <c r="Y21" s="55"/>
      <c r="Z21" s="76"/>
    </row>
    <row r="22" spans="1:26" ht="12.75">
      <c r="A22">
        <v>10</v>
      </c>
      <c r="B22">
        <v>0</v>
      </c>
      <c r="C22">
        <v>0</v>
      </c>
      <c r="D22"/>
      <c r="E22">
        <v>96</v>
      </c>
      <c r="F22">
        <v>4815</v>
      </c>
      <c r="G22">
        <v>1540800</v>
      </c>
      <c r="H22">
        <v>0.272888</v>
      </c>
      <c r="I22">
        <v>0</v>
      </c>
      <c r="J22">
        <v>0</v>
      </c>
      <c r="K22">
        <v>0</v>
      </c>
      <c r="L22">
        <v>0</v>
      </c>
      <c r="M22">
        <v>265.650376</v>
      </c>
      <c r="N22">
        <v>0</v>
      </c>
      <c r="O22">
        <v>0.1712</v>
      </c>
      <c r="P22" s="75"/>
      <c r="Q22" s="55"/>
      <c r="R22" s="116">
        <f t="shared" si="0"/>
        <v>0</v>
      </c>
      <c r="S22" s="55">
        <v>0.0001</v>
      </c>
      <c r="T22" s="55"/>
      <c r="U22" s="55"/>
      <c r="V22" s="55"/>
      <c r="W22" s="55"/>
      <c r="X22" s="55"/>
      <c r="Y22" s="55"/>
      <c r="Z22" s="76"/>
    </row>
    <row r="23" spans="1:26" ht="12.75">
      <c r="A23">
        <v>0</v>
      </c>
      <c r="B23">
        <v>11</v>
      </c>
      <c r="C23"/>
      <c r="D23">
        <v>5</v>
      </c>
      <c r="E23">
        <v>845</v>
      </c>
      <c r="F23">
        <v>4368</v>
      </c>
      <c r="G23">
        <v>17891328</v>
      </c>
      <c r="H23">
        <v>0.158791</v>
      </c>
      <c r="I23">
        <v>0</v>
      </c>
      <c r="J23">
        <v>0</v>
      </c>
      <c r="K23">
        <v>0</v>
      </c>
      <c r="L23">
        <v>0</v>
      </c>
      <c r="M23">
        <v>263.775549</v>
      </c>
      <c r="N23">
        <v>2</v>
      </c>
      <c r="O23">
        <v>1.987925</v>
      </c>
      <c r="P23" s="75"/>
      <c r="Q23" s="55"/>
      <c r="R23" s="116">
        <f t="shared" si="0"/>
        <v>0</v>
      </c>
      <c r="S23" s="55">
        <v>0.0001</v>
      </c>
      <c r="T23" s="55"/>
      <c r="U23" s="55"/>
      <c r="V23" s="55"/>
      <c r="W23" s="55"/>
      <c r="X23" s="55"/>
      <c r="Y23" s="55"/>
      <c r="Z23" s="76"/>
    </row>
    <row r="24" spans="1:26" ht="12.75">
      <c r="A24">
        <v>0</v>
      </c>
      <c r="B24">
        <v>12</v>
      </c>
      <c r="C24"/>
      <c r="D24">
        <v>5</v>
      </c>
      <c r="E24">
        <v>848</v>
      </c>
      <c r="F24">
        <v>4383</v>
      </c>
      <c r="G24">
        <v>17952768</v>
      </c>
      <c r="H24">
        <v>0.162532</v>
      </c>
      <c r="I24">
        <v>0</v>
      </c>
      <c r="J24">
        <v>0</v>
      </c>
      <c r="K24">
        <v>0</v>
      </c>
      <c r="L24">
        <v>0</v>
      </c>
      <c r="M24">
        <v>264.214066</v>
      </c>
      <c r="N24">
        <v>2</v>
      </c>
      <c r="O24">
        <v>1.994752</v>
      </c>
      <c r="P24" s="75"/>
      <c r="Q24" s="55"/>
      <c r="R24" s="116">
        <f t="shared" si="0"/>
        <v>0</v>
      </c>
      <c r="S24" s="55">
        <v>0.0001</v>
      </c>
      <c r="T24" s="55"/>
      <c r="U24" s="55"/>
      <c r="V24" s="55"/>
      <c r="W24" s="55"/>
      <c r="X24" s="55"/>
      <c r="Y24" s="55"/>
      <c r="Z24" s="76"/>
    </row>
    <row r="25" spans="1:26" ht="12.75">
      <c r="A25">
        <v>0</v>
      </c>
      <c r="B25">
        <v>13</v>
      </c>
      <c r="C25"/>
      <c r="D25">
        <v>5</v>
      </c>
      <c r="E25">
        <v>843</v>
      </c>
      <c r="F25">
        <v>4358</v>
      </c>
      <c r="G25">
        <v>17850368</v>
      </c>
      <c r="H25">
        <v>0.166395</v>
      </c>
      <c r="I25">
        <v>0</v>
      </c>
      <c r="J25">
        <v>0</v>
      </c>
      <c r="K25">
        <v>0</v>
      </c>
      <c r="L25">
        <v>0</v>
      </c>
      <c r="M25">
        <v>267.319309</v>
      </c>
      <c r="N25">
        <v>2</v>
      </c>
      <c r="O25">
        <v>1.983374</v>
      </c>
      <c r="P25" s="75"/>
      <c r="Q25" s="55"/>
      <c r="R25" s="116">
        <f t="shared" si="0"/>
        <v>0</v>
      </c>
      <c r="S25" s="55">
        <v>0.0001</v>
      </c>
      <c r="T25" s="55"/>
      <c r="U25" s="55"/>
      <c r="V25" s="55"/>
      <c r="W25" s="55"/>
      <c r="X25" s="55"/>
      <c r="Y25" s="55"/>
      <c r="Z25" s="76"/>
    </row>
    <row r="26" spans="1:26" ht="12.75">
      <c r="A26">
        <v>0</v>
      </c>
      <c r="B26">
        <v>14</v>
      </c>
      <c r="C26"/>
      <c r="D26">
        <v>5</v>
      </c>
      <c r="E26">
        <v>845</v>
      </c>
      <c r="F26">
        <v>4368</v>
      </c>
      <c r="G26">
        <v>17891328</v>
      </c>
      <c r="H26">
        <v>0.16395</v>
      </c>
      <c r="I26">
        <v>0</v>
      </c>
      <c r="J26">
        <v>0</v>
      </c>
      <c r="K26">
        <v>0</v>
      </c>
      <c r="L26">
        <v>0</v>
      </c>
      <c r="M26">
        <v>253.549027</v>
      </c>
      <c r="N26">
        <v>2</v>
      </c>
      <c r="O26">
        <v>1.987925</v>
      </c>
      <c r="P26" s="75"/>
      <c r="Q26" s="55"/>
      <c r="R26" s="116">
        <f t="shared" si="0"/>
        <v>0</v>
      </c>
      <c r="S26" s="55">
        <v>0.0001</v>
      </c>
      <c r="T26" s="55"/>
      <c r="U26" s="55"/>
      <c r="V26" s="55"/>
      <c r="W26" s="55"/>
      <c r="X26" s="55"/>
      <c r="Y26" s="55"/>
      <c r="Z26" s="76"/>
    </row>
    <row r="27" spans="1:26" ht="12.75">
      <c r="A27">
        <v>0</v>
      </c>
      <c r="B27">
        <v>15</v>
      </c>
      <c r="C27"/>
      <c r="D27">
        <v>5</v>
      </c>
      <c r="E27">
        <v>2498</v>
      </c>
      <c r="F27">
        <v>17486</v>
      </c>
      <c r="G27">
        <v>71622656</v>
      </c>
      <c r="H27">
        <v>0.150508</v>
      </c>
      <c r="I27">
        <v>0</v>
      </c>
      <c r="J27">
        <v>0</v>
      </c>
      <c r="K27">
        <v>0</v>
      </c>
      <c r="L27">
        <v>0</v>
      </c>
      <c r="M27">
        <v>270.000017</v>
      </c>
      <c r="N27">
        <v>8</v>
      </c>
      <c r="O27">
        <v>7.958073</v>
      </c>
      <c r="P27" s="75"/>
      <c r="Q27" s="55"/>
      <c r="R27" s="116">
        <f t="shared" si="0"/>
        <v>0</v>
      </c>
      <c r="S27" s="55">
        <v>0.0001</v>
      </c>
      <c r="T27" s="55"/>
      <c r="U27" s="55"/>
      <c r="V27" s="55"/>
      <c r="W27" s="55"/>
      <c r="X27" s="55"/>
      <c r="Y27" s="55"/>
      <c r="Z27" s="76"/>
    </row>
    <row r="28" spans="1:26" ht="12.75">
      <c r="A28">
        <v>0</v>
      </c>
      <c r="B28">
        <v>16</v>
      </c>
      <c r="C28"/>
      <c r="D28">
        <v>5</v>
      </c>
      <c r="E28">
        <v>2505</v>
      </c>
      <c r="F28">
        <v>17535</v>
      </c>
      <c r="G28">
        <v>71823360</v>
      </c>
      <c r="H28">
        <v>0.141857</v>
      </c>
      <c r="I28">
        <v>0</v>
      </c>
      <c r="J28">
        <v>0</v>
      </c>
      <c r="K28">
        <v>0</v>
      </c>
      <c r="L28">
        <v>0</v>
      </c>
      <c r="M28">
        <v>268.758928</v>
      </c>
      <c r="N28">
        <v>8</v>
      </c>
      <c r="O28">
        <v>7.980373</v>
      </c>
      <c r="P28" s="75"/>
      <c r="Q28" s="55"/>
      <c r="R28" s="116">
        <f t="shared" si="0"/>
        <v>0</v>
      </c>
      <c r="S28" s="55">
        <v>0.0001</v>
      </c>
      <c r="T28" s="55"/>
      <c r="U28" s="55"/>
      <c r="V28" s="55"/>
      <c r="W28" s="55"/>
      <c r="X28" s="55"/>
      <c r="Y28" s="55"/>
      <c r="Z28" s="76"/>
    </row>
    <row r="29" spans="1:26" ht="12.75">
      <c r="A29">
        <v>0</v>
      </c>
      <c r="B29">
        <v>17</v>
      </c>
      <c r="C29"/>
      <c r="D29">
        <v>5</v>
      </c>
      <c r="E29">
        <v>2498</v>
      </c>
      <c r="F29">
        <v>17486</v>
      </c>
      <c r="G29">
        <v>71622656</v>
      </c>
      <c r="H29">
        <v>0.16008</v>
      </c>
      <c r="I29">
        <v>0</v>
      </c>
      <c r="J29">
        <v>0</v>
      </c>
      <c r="K29">
        <v>0</v>
      </c>
      <c r="L29">
        <v>0</v>
      </c>
      <c r="M29">
        <v>269.674479</v>
      </c>
      <c r="N29">
        <v>8</v>
      </c>
      <c r="O29">
        <v>7.958073</v>
      </c>
      <c r="P29" s="75"/>
      <c r="Q29" s="55"/>
      <c r="R29" s="116">
        <f t="shared" si="0"/>
        <v>0</v>
      </c>
      <c r="S29" s="55">
        <v>0.0001</v>
      </c>
      <c r="T29" s="55"/>
      <c r="U29" s="55"/>
      <c r="V29" s="55"/>
      <c r="W29" s="55"/>
      <c r="X29" s="55"/>
      <c r="Y29" s="55"/>
      <c r="Z29" s="76"/>
    </row>
    <row r="30" spans="1:26" ht="12.75">
      <c r="A30">
        <v>0</v>
      </c>
      <c r="B30">
        <v>18</v>
      </c>
      <c r="C30"/>
      <c r="D30">
        <v>5</v>
      </c>
      <c r="E30">
        <v>1871</v>
      </c>
      <c r="F30">
        <v>3742</v>
      </c>
      <c r="G30">
        <v>44904000</v>
      </c>
      <c r="H30">
        <v>0.162354</v>
      </c>
      <c r="I30">
        <v>0</v>
      </c>
      <c r="J30">
        <v>0</v>
      </c>
      <c r="K30">
        <v>0</v>
      </c>
      <c r="L30">
        <v>0</v>
      </c>
      <c r="M30">
        <v>253.400038</v>
      </c>
      <c r="N30">
        <v>5</v>
      </c>
      <c r="O30">
        <v>4.989333</v>
      </c>
      <c r="P30" s="75"/>
      <c r="Q30" s="55"/>
      <c r="R30" s="116">
        <f t="shared" si="0"/>
        <v>0</v>
      </c>
      <c r="S30" s="55">
        <v>0.0001</v>
      </c>
      <c r="T30" s="55"/>
      <c r="U30" s="55"/>
      <c r="V30" s="55"/>
      <c r="W30" s="55"/>
      <c r="X30" s="55"/>
      <c r="Y30" s="55"/>
      <c r="Z30" s="76"/>
    </row>
    <row r="31" spans="1:26" ht="12.75">
      <c r="A31">
        <v>0</v>
      </c>
      <c r="B31">
        <v>24</v>
      </c>
      <c r="C31"/>
      <c r="D31">
        <v>7</v>
      </c>
      <c r="E31">
        <v>898</v>
      </c>
      <c r="F31">
        <v>898</v>
      </c>
      <c r="G31">
        <v>862080</v>
      </c>
      <c r="H31">
        <v>0.04309</v>
      </c>
      <c r="I31">
        <v>11</v>
      </c>
      <c r="J31">
        <v>10560</v>
      </c>
      <c r="K31">
        <v>0</v>
      </c>
      <c r="L31">
        <v>0</v>
      </c>
      <c r="M31">
        <v>269.197867</v>
      </c>
      <c r="N31">
        <v>0.096</v>
      </c>
      <c r="O31">
        <v>0.095787</v>
      </c>
      <c r="P31" s="75"/>
      <c r="Q31" s="55"/>
      <c r="R31" s="101">
        <f aca="true" t="shared" si="1" ref="R31:R61">(I31+K31)*100/F31</f>
        <v>1.2249443207126949</v>
      </c>
      <c r="S31" s="103">
        <v>0.05</v>
      </c>
      <c r="T31" s="103"/>
      <c r="U31" s="103"/>
      <c r="V31" s="55"/>
      <c r="W31" s="55"/>
      <c r="X31" s="55"/>
      <c r="Y31" s="55"/>
      <c r="Z31" s="76"/>
    </row>
    <row r="32" spans="1:26" ht="12.75">
      <c r="A32">
        <v>0</v>
      </c>
      <c r="B32">
        <v>25</v>
      </c>
      <c r="C32"/>
      <c r="D32">
        <v>7</v>
      </c>
      <c r="E32">
        <v>900</v>
      </c>
      <c r="F32">
        <v>900</v>
      </c>
      <c r="G32">
        <v>864000</v>
      </c>
      <c r="H32">
        <v>0.040377</v>
      </c>
      <c r="I32">
        <v>13</v>
      </c>
      <c r="J32">
        <v>12480</v>
      </c>
      <c r="K32">
        <v>0</v>
      </c>
      <c r="L32">
        <v>0</v>
      </c>
      <c r="M32">
        <v>265.65313</v>
      </c>
      <c r="N32">
        <v>0.096</v>
      </c>
      <c r="O32">
        <v>0.096</v>
      </c>
      <c r="P32" s="75"/>
      <c r="Q32" s="55"/>
      <c r="R32" s="101">
        <f t="shared" si="1"/>
        <v>1.4444444444444444</v>
      </c>
      <c r="S32" s="103">
        <v>0.05</v>
      </c>
      <c r="T32" s="103"/>
      <c r="U32" s="103"/>
      <c r="V32" s="55"/>
      <c r="W32" s="55"/>
      <c r="X32" s="55"/>
      <c r="Y32" s="55"/>
      <c r="Z32" s="76"/>
    </row>
    <row r="33" spans="1:26" ht="12.75">
      <c r="A33">
        <v>0</v>
      </c>
      <c r="B33">
        <v>26</v>
      </c>
      <c r="C33"/>
      <c r="D33">
        <v>7</v>
      </c>
      <c r="E33">
        <v>899</v>
      </c>
      <c r="F33">
        <v>899</v>
      </c>
      <c r="G33">
        <v>863040</v>
      </c>
      <c r="H33">
        <v>0.057109</v>
      </c>
      <c r="I33">
        <v>27</v>
      </c>
      <c r="J33">
        <v>25920</v>
      </c>
      <c r="K33">
        <v>0</v>
      </c>
      <c r="L33">
        <v>0</v>
      </c>
      <c r="M33">
        <v>269.227306</v>
      </c>
      <c r="N33">
        <v>0.096</v>
      </c>
      <c r="O33">
        <v>0.095893</v>
      </c>
      <c r="P33" s="75"/>
      <c r="Q33" s="55"/>
      <c r="R33" s="101">
        <f t="shared" si="1"/>
        <v>3.0033370411568407</v>
      </c>
      <c r="S33" s="103">
        <v>0.05</v>
      </c>
      <c r="T33" s="103"/>
      <c r="U33" s="103"/>
      <c r="V33" s="55"/>
      <c r="W33" s="55"/>
      <c r="X33" s="55"/>
      <c r="Y33" s="55"/>
      <c r="Z33" s="76"/>
    </row>
    <row r="34" spans="1:26" ht="12.75">
      <c r="A34">
        <v>0</v>
      </c>
      <c r="B34">
        <v>27</v>
      </c>
      <c r="C34"/>
      <c r="D34">
        <v>7</v>
      </c>
      <c r="E34">
        <v>900</v>
      </c>
      <c r="F34">
        <v>900</v>
      </c>
      <c r="G34">
        <v>864000</v>
      </c>
      <c r="H34">
        <v>0.046117</v>
      </c>
      <c r="I34">
        <v>13</v>
      </c>
      <c r="J34">
        <v>12480</v>
      </c>
      <c r="K34">
        <v>0</v>
      </c>
      <c r="L34">
        <v>0</v>
      </c>
      <c r="M34">
        <v>266.941221</v>
      </c>
      <c r="N34">
        <v>0.096</v>
      </c>
      <c r="O34">
        <v>0.096</v>
      </c>
      <c r="P34" s="75"/>
      <c r="Q34" s="55"/>
      <c r="R34" s="101">
        <f t="shared" si="1"/>
        <v>1.4444444444444444</v>
      </c>
      <c r="S34" s="103">
        <v>0.05</v>
      </c>
      <c r="T34" s="103"/>
      <c r="U34" s="103"/>
      <c r="V34" s="55"/>
      <c r="W34" s="55"/>
      <c r="X34" s="55"/>
      <c r="Y34" s="55"/>
      <c r="Z34" s="76"/>
    </row>
    <row r="35" spans="1:26" ht="12.75">
      <c r="A35">
        <v>0</v>
      </c>
      <c r="B35">
        <v>28</v>
      </c>
      <c r="C35"/>
      <c r="D35">
        <v>7</v>
      </c>
      <c r="E35">
        <v>898</v>
      </c>
      <c r="F35">
        <v>898</v>
      </c>
      <c r="G35">
        <v>862080</v>
      </c>
      <c r="H35">
        <v>0.048651</v>
      </c>
      <c r="I35">
        <v>21</v>
      </c>
      <c r="J35">
        <v>20160</v>
      </c>
      <c r="K35">
        <v>0</v>
      </c>
      <c r="L35">
        <v>0</v>
      </c>
      <c r="M35">
        <v>268.543712</v>
      </c>
      <c r="N35">
        <v>0.096</v>
      </c>
      <c r="O35">
        <v>0.095787</v>
      </c>
      <c r="P35" s="75"/>
      <c r="Q35" s="55"/>
      <c r="R35" s="101">
        <f t="shared" si="1"/>
        <v>2.338530066815145</v>
      </c>
      <c r="S35" s="103">
        <v>0.05</v>
      </c>
      <c r="T35" s="103"/>
      <c r="U35" s="103"/>
      <c r="V35" s="55"/>
      <c r="W35" s="55"/>
      <c r="X35" s="55"/>
      <c r="Y35" s="55"/>
      <c r="Z35" s="76"/>
    </row>
    <row r="36" spans="1:26" ht="12.75">
      <c r="A36">
        <v>0</v>
      </c>
      <c r="B36">
        <v>29</v>
      </c>
      <c r="C36"/>
      <c r="D36">
        <v>7</v>
      </c>
      <c r="E36">
        <v>902</v>
      </c>
      <c r="F36">
        <v>900</v>
      </c>
      <c r="G36">
        <v>864000</v>
      </c>
      <c r="H36">
        <v>0.045916</v>
      </c>
      <c r="I36">
        <v>11</v>
      </c>
      <c r="J36">
        <v>10560</v>
      </c>
      <c r="K36">
        <v>0</v>
      </c>
      <c r="L36">
        <v>0</v>
      </c>
      <c r="M36">
        <v>260.184711</v>
      </c>
      <c r="N36">
        <v>0.096</v>
      </c>
      <c r="O36">
        <v>0.096</v>
      </c>
      <c r="P36" s="75"/>
      <c r="Q36" s="55"/>
      <c r="R36" s="101">
        <f t="shared" si="1"/>
        <v>1.2222222222222223</v>
      </c>
      <c r="S36" s="103">
        <v>0.05</v>
      </c>
      <c r="T36" s="103"/>
      <c r="U36" s="103"/>
      <c r="V36" s="55"/>
      <c r="W36" s="55"/>
      <c r="X36" s="55"/>
      <c r="Y36" s="55"/>
      <c r="Z36" s="76"/>
    </row>
    <row r="37" spans="1:26" ht="12.75">
      <c r="A37">
        <v>0</v>
      </c>
      <c r="B37">
        <v>30</v>
      </c>
      <c r="C37"/>
      <c r="D37">
        <v>7</v>
      </c>
      <c r="E37">
        <v>898</v>
      </c>
      <c r="F37">
        <v>898</v>
      </c>
      <c r="G37">
        <v>862080</v>
      </c>
      <c r="H37">
        <v>0.04666</v>
      </c>
      <c r="I37">
        <v>20</v>
      </c>
      <c r="J37">
        <v>19200</v>
      </c>
      <c r="K37">
        <v>0</v>
      </c>
      <c r="L37">
        <v>0</v>
      </c>
      <c r="M37">
        <v>269.630555</v>
      </c>
      <c r="N37">
        <v>0.096</v>
      </c>
      <c r="O37">
        <v>0.095787</v>
      </c>
      <c r="P37" s="75"/>
      <c r="Q37" s="55"/>
      <c r="R37" s="101">
        <f t="shared" si="1"/>
        <v>2.2271714922048997</v>
      </c>
      <c r="S37" s="103">
        <v>0.05</v>
      </c>
      <c r="T37" s="103"/>
      <c r="U37" s="103"/>
      <c r="V37" s="55"/>
      <c r="W37" s="55"/>
      <c r="X37" s="55"/>
      <c r="Y37" s="55"/>
      <c r="Z37" s="76"/>
    </row>
    <row r="38" spans="1:26" ht="12.75">
      <c r="A38">
        <v>0</v>
      </c>
      <c r="B38">
        <v>31</v>
      </c>
      <c r="C38"/>
      <c r="D38">
        <v>7</v>
      </c>
      <c r="E38">
        <v>898</v>
      </c>
      <c r="F38">
        <v>898</v>
      </c>
      <c r="G38">
        <v>862080</v>
      </c>
      <c r="H38">
        <v>0.045129</v>
      </c>
      <c r="I38">
        <v>17</v>
      </c>
      <c r="J38">
        <v>16320</v>
      </c>
      <c r="K38">
        <v>0</v>
      </c>
      <c r="L38">
        <v>0</v>
      </c>
      <c r="M38">
        <v>244.530529</v>
      </c>
      <c r="N38">
        <v>0.096</v>
      </c>
      <c r="O38">
        <v>0.095787</v>
      </c>
      <c r="P38" s="75"/>
      <c r="Q38" s="55"/>
      <c r="R38" s="101">
        <f t="shared" si="1"/>
        <v>1.8930957683741647</v>
      </c>
      <c r="S38" s="103">
        <v>0.05</v>
      </c>
      <c r="T38" s="103"/>
      <c r="U38" s="103"/>
      <c r="V38" s="55"/>
      <c r="W38" s="55"/>
      <c r="X38" s="55"/>
      <c r="Y38" s="55"/>
      <c r="Z38" s="76"/>
    </row>
    <row r="39" spans="1:26" ht="12.75">
      <c r="A39">
        <v>0</v>
      </c>
      <c r="B39">
        <v>32</v>
      </c>
      <c r="C39"/>
      <c r="D39">
        <v>7</v>
      </c>
      <c r="E39">
        <v>898</v>
      </c>
      <c r="F39">
        <v>898</v>
      </c>
      <c r="G39">
        <v>862080</v>
      </c>
      <c r="H39">
        <v>0.053768</v>
      </c>
      <c r="I39">
        <v>26</v>
      </c>
      <c r="J39">
        <v>24960</v>
      </c>
      <c r="K39">
        <v>0</v>
      </c>
      <c r="L39">
        <v>0</v>
      </c>
      <c r="M39">
        <v>268.557128</v>
      </c>
      <c r="N39">
        <v>0.096</v>
      </c>
      <c r="O39">
        <v>0.095787</v>
      </c>
      <c r="P39" s="75"/>
      <c r="Q39" s="55"/>
      <c r="R39" s="101">
        <f t="shared" si="1"/>
        <v>2.89532293986637</v>
      </c>
      <c r="S39" s="103">
        <v>0.05</v>
      </c>
      <c r="T39" s="103"/>
      <c r="U39" s="103"/>
      <c r="V39" s="55"/>
      <c r="W39" s="55"/>
      <c r="X39" s="55"/>
      <c r="Y39" s="55"/>
      <c r="Z39" s="76"/>
    </row>
    <row r="40" spans="1:26" ht="12.75">
      <c r="A40">
        <v>0</v>
      </c>
      <c r="B40">
        <v>33</v>
      </c>
      <c r="C40"/>
      <c r="D40">
        <v>7</v>
      </c>
      <c r="E40">
        <v>898</v>
      </c>
      <c r="F40">
        <v>898</v>
      </c>
      <c r="G40">
        <v>862080</v>
      </c>
      <c r="H40">
        <v>0.046329</v>
      </c>
      <c r="I40">
        <v>26</v>
      </c>
      <c r="J40">
        <v>24960</v>
      </c>
      <c r="K40">
        <v>0</v>
      </c>
      <c r="L40">
        <v>0</v>
      </c>
      <c r="M40">
        <v>269.135931</v>
      </c>
      <c r="N40">
        <v>0.096</v>
      </c>
      <c r="O40">
        <v>0.095787</v>
      </c>
      <c r="P40" s="75"/>
      <c r="Q40" s="55"/>
      <c r="R40" s="101">
        <f t="shared" si="1"/>
        <v>2.89532293986637</v>
      </c>
      <c r="S40" s="103">
        <v>0.05</v>
      </c>
      <c r="T40" s="103"/>
      <c r="U40" s="103"/>
      <c r="V40" s="55"/>
      <c r="W40" s="55"/>
      <c r="X40" s="55"/>
      <c r="Y40" s="55"/>
      <c r="Z40" s="76"/>
    </row>
    <row r="41" spans="1:26" ht="12.75">
      <c r="A41">
        <v>0</v>
      </c>
      <c r="B41">
        <v>34</v>
      </c>
      <c r="C41"/>
      <c r="D41">
        <v>7</v>
      </c>
      <c r="E41">
        <v>899</v>
      </c>
      <c r="F41">
        <v>899</v>
      </c>
      <c r="G41">
        <v>863040</v>
      </c>
      <c r="H41">
        <v>0.04278</v>
      </c>
      <c r="I41">
        <v>12</v>
      </c>
      <c r="J41">
        <v>11520</v>
      </c>
      <c r="K41">
        <v>0</v>
      </c>
      <c r="L41">
        <v>0</v>
      </c>
      <c r="M41">
        <v>225.728071</v>
      </c>
      <c r="N41">
        <v>0.096</v>
      </c>
      <c r="O41">
        <v>0.095893</v>
      </c>
      <c r="P41" s="75"/>
      <c r="Q41" s="55"/>
      <c r="R41" s="101">
        <f t="shared" si="1"/>
        <v>1.3348164627363737</v>
      </c>
      <c r="S41" s="103">
        <v>0.05</v>
      </c>
      <c r="T41" s="103"/>
      <c r="U41" s="103"/>
      <c r="V41" s="55"/>
      <c r="W41" s="55"/>
      <c r="X41" s="55"/>
      <c r="Y41" s="55"/>
      <c r="Z41" s="76"/>
    </row>
    <row r="42" spans="1:26" ht="12.75">
      <c r="A42">
        <v>20</v>
      </c>
      <c r="B42">
        <v>0</v>
      </c>
      <c r="C42"/>
      <c r="D42">
        <v>7</v>
      </c>
      <c r="E42">
        <v>898</v>
      </c>
      <c r="F42">
        <v>898</v>
      </c>
      <c r="G42">
        <v>862080</v>
      </c>
      <c r="H42">
        <v>0.044684</v>
      </c>
      <c r="I42">
        <v>19</v>
      </c>
      <c r="J42">
        <v>18240</v>
      </c>
      <c r="K42">
        <v>0</v>
      </c>
      <c r="L42">
        <v>0</v>
      </c>
      <c r="M42">
        <v>243.509729</v>
      </c>
      <c r="N42">
        <v>0.096</v>
      </c>
      <c r="O42">
        <v>0.095787</v>
      </c>
      <c r="P42" s="75"/>
      <c r="Q42" s="55"/>
      <c r="R42" s="101">
        <f t="shared" si="1"/>
        <v>2.115812917594655</v>
      </c>
      <c r="S42" s="103">
        <v>0.05</v>
      </c>
      <c r="T42" s="103"/>
      <c r="U42" s="103"/>
      <c r="V42" s="55"/>
      <c r="W42" s="55"/>
      <c r="X42" s="55"/>
      <c r="Y42" s="55"/>
      <c r="Z42" s="76"/>
    </row>
    <row r="43" spans="1:26" ht="12.75">
      <c r="A43">
        <v>21</v>
      </c>
      <c r="B43">
        <v>0</v>
      </c>
      <c r="C43"/>
      <c r="D43">
        <v>7</v>
      </c>
      <c r="E43">
        <v>898</v>
      </c>
      <c r="F43">
        <v>898</v>
      </c>
      <c r="G43">
        <v>862080</v>
      </c>
      <c r="H43">
        <v>0.049659</v>
      </c>
      <c r="I43">
        <v>24</v>
      </c>
      <c r="J43">
        <v>23040</v>
      </c>
      <c r="K43">
        <v>0</v>
      </c>
      <c r="L43">
        <v>0</v>
      </c>
      <c r="M43">
        <v>268.33862</v>
      </c>
      <c r="N43">
        <v>0.096</v>
      </c>
      <c r="O43">
        <v>0.095787</v>
      </c>
      <c r="P43" s="75"/>
      <c r="Q43" s="55"/>
      <c r="R43" s="101">
        <f t="shared" si="1"/>
        <v>2.6726057906458798</v>
      </c>
      <c r="S43" s="103">
        <v>0.05</v>
      </c>
      <c r="T43" s="103"/>
      <c r="U43" s="103"/>
      <c r="V43" s="55"/>
      <c r="W43" s="55"/>
      <c r="X43" s="55"/>
      <c r="Y43" s="55"/>
      <c r="Z43" s="76"/>
    </row>
    <row r="44" spans="1:26" ht="12.75">
      <c r="A44">
        <v>22</v>
      </c>
      <c r="B44">
        <v>0</v>
      </c>
      <c r="C44"/>
      <c r="D44">
        <v>7</v>
      </c>
      <c r="E44">
        <v>898</v>
      </c>
      <c r="F44">
        <v>898</v>
      </c>
      <c r="G44">
        <v>862080</v>
      </c>
      <c r="H44">
        <v>0.047861</v>
      </c>
      <c r="I44">
        <v>17</v>
      </c>
      <c r="J44">
        <v>16320</v>
      </c>
      <c r="K44">
        <v>0</v>
      </c>
      <c r="L44">
        <v>0</v>
      </c>
      <c r="M44">
        <v>269.803057</v>
      </c>
      <c r="N44">
        <v>0.096</v>
      </c>
      <c r="O44">
        <v>0.095787</v>
      </c>
      <c r="P44" s="75"/>
      <c r="Q44" s="55"/>
      <c r="R44" s="101">
        <f t="shared" si="1"/>
        <v>1.8930957683741647</v>
      </c>
      <c r="S44" s="103">
        <v>0.05</v>
      </c>
      <c r="T44" s="103"/>
      <c r="U44" s="103"/>
      <c r="V44" s="55"/>
      <c r="W44" s="55"/>
      <c r="X44" s="55"/>
      <c r="Y44" s="55"/>
      <c r="Z44" s="76"/>
    </row>
    <row r="45" spans="1:26" ht="12.75">
      <c r="A45">
        <v>23</v>
      </c>
      <c r="B45">
        <v>0</v>
      </c>
      <c r="C45"/>
      <c r="D45">
        <v>7</v>
      </c>
      <c r="E45">
        <v>898</v>
      </c>
      <c r="F45">
        <v>898</v>
      </c>
      <c r="G45">
        <v>862080</v>
      </c>
      <c r="H45">
        <v>0.045039</v>
      </c>
      <c r="I45">
        <v>21</v>
      </c>
      <c r="J45">
        <v>20160</v>
      </c>
      <c r="K45">
        <v>0</v>
      </c>
      <c r="L45">
        <v>0</v>
      </c>
      <c r="M45">
        <v>260.812577</v>
      </c>
      <c r="N45">
        <v>0.096</v>
      </c>
      <c r="O45">
        <v>0.095787</v>
      </c>
      <c r="P45" s="75"/>
      <c r="Q45" s="55"/>
      <c r="R45" s="101">
        <f t="shared" si="1"/>
        <v>2.338530066815145</v>
      </c>
      <c r="S45" s="103">
        <v>0.05</v>
      </c>
      <c r="T45" s="103"/>
      <c r="U45" s="103"/>
      <c r="V45" s="55"/>
      <c r="W45" s="55"/>
      <c r="X45" s="55"/>
      <c r="Y45" s="55"/>
      <c r="Z45" s="76"/>
    </row>
    <row r="46" spans="1:26" ht="12.75">
      <c r="A46">
        <v>24</v>
      </c>
      <c r="B46">
        <v>0</v>
      </c>
      <c r="C46"/>
      <c r="D46">
        <v>7</v>
      </c>
      <c r="E46">
        <v>898</v>
      </c>
      <c r="F46">
        <v>898</v>
      </c>
      <c r="G46">
        <v>862080</v>
      </c>
      <c r="H46">
        <v>0.043241</v>
      </c>
      <c r="I46">
        <v>11</v>
      </c>
      <c r="J46">
        <v>10560</v>
      </c>
      <c r="K46">
        <v>0</v>
      </c>
      <c r="L46">
        <v>0</v>
      </c>
      <c r="M46">
        <v>269.642551</v>
      </c>
      <c r="N46">
        <v>0.096</v>
      </c>
      <c r="O46">
        <v>0.095787</v>
      </c>
      <c r="P46" s="75"/>
      <c r="Q46" s="55"/>
      <c r="R46" s="101">
        <f t="shared" si="1"/>
        <v>1.2249443207126949</v>
      </c>
      <c r="S46" s="103">
        <v>0.05</v>
      </c>
      <c r="T46" s="103"/>
      <c r="U46" s="103"/>
      <c r="V46" s="55"/>
      <c r="W46" s="55"/>
      <c r="X46" s="55"/>
      <c r="Y46" s="55"/>
      <c r="Z46" s="76"/>
    </row>
    <row r="47" spans="1:26" ht="12.75">
      <c r="A47">
        <v>25</v>
      </c>
      <c r="B47">
        <v>0</v>
      </c>
      <c r="C47"/>
      <c r="D47">
        <v>7</v>
      </c>
      <c r="E47">
        <v>900</v>
      </c>
      <c r="F47">
        <v>900</v>
      </c>
      <c r="G47">
        <v>864000</v>
      </c>
      <c r="H47">
        <v>0.040538</v>
      </c>
      <c r="I47">
        <v>16</v>
      </c>
      <c r="J47">
        <v>15360</v>
      </c>
      <c r="K47">
        <v>0</v>
      </c>
      <c r="L47">
        <v>0</v>
      </c>
      <c r="M47">
        <v>264.699413</v>
      </c>
      <c r="N47">
        <v>0.096</v>
      </c>
      <c r="O47">
        <v>0.096</v>
      </c>
      <c r="P47" s="75"/>
      <c r="Q47" s="55"/>
      <c r="R47" s="101">
        <f t="shared" si="1"/>
        <v>1.7777777777777777</v>
      </c>
      <c r="S47" s="103">
        <v>0.05</v>
      </c>
      <c r="T47" s="103"/>
      <c r="U47" s="103"/>
      <c r="V47" s="55"/>
      <c r="W47" s="55"/>
      <c r="X47" s="55"/>
      <c r="Y47" s="55"/>
      <c r="Z47" s="76"/>
    </row>
    <row r="48" spans="1:26" ht="12.75">
      <c r="A48">
        <v>26</v>
      </c>
      <c r="B48">
        <v>0</v>
      </c>
      <c r="C48"/>
      <c r="D48">
        <v>7</v>
      </c>
      <c r="E48">
        <v>899</v>
      </c>
      <c r="F48">
        <v>899</v>
      </c>
      <c r="G48">
        <v>863040</v>
      </c>
      <c r="H48">
        <v>0.057705</v>
      </c>
      <c r="I48">
        <v>31</v>
      </c>
      <c r="J48">
        <v>29760</v>
      </c>
      <c r="K48">
        <v>0</v>
      </c>
      <c r="L48">
        <v>0</v>
      </c>
      <c r="M48">
        <v>269.191679</v>
      </c>
      <c r="N48">
        <v>0.096</v>
      </c>
      <c r="O48">
        <v>0.095893</v>
      </c>
      <c r="P48" s="75"/>
      <c r="Q48" s="55"/>
      <c r="R48" s="101">
        <f t="shared" si="1"/>
        <v>3.4482758620689653</v>
      </c>
      <c r="S48" s="103">
        <v>0.05</v>
      </c>
      <c r="T48" s="103"/>
      <c r="U48" s="103"/>
      <c r="V48" s="55"/>
      <c r="W48" s="55"/>
      <c r="X48" s="55"/>
      <c r="Y48" s="55"/>
      <c r="Z48" s="76"/>
    </row>
    <row r="49" spans="1:26" ht="12.75">
      <c r="A49">
        <v>27</v>
      </c>
      <c r="B49">
        <v>0</v>
      </c>
      <c r="C49"/>
      <c r="D49">
        <v>7</v>
      </c>
      <c r="E49">
        <v>900</v>
      </c>
      <c r="F49">
        <v>900</v>
      </c>
      <c r="G49">
        <v>864000</v>
      </c>
      <c r="H49">
        <v>0.046302</v>
      </c>
      <c r="I49">
        <v>15</v>
      </c>
      <c r="J49">
        <v>14400</v>
      </c>
      <c r="K49">
        <v>0</v>
      </c>
      <c r="L49">
        <v>0</v>
      </c>
      <c r="M49">
        <v>266.798288</v>
      </c>
      <c r="N49">
        <v>0.096</v>
      </c>
      <c r="O49">
        <v>0.096</v>
      </c>
      <c r="P49" s="75"/>
      <c r="Q49" s="55"/>
      <c r="R49" s="101">
        <f t="shared" si="1"/>
        <v>1.6666666666666667</v>
      </c>
      <c r="S49" s="103">
        <v>0.05</v>
      </c>
      <c r="T49" s="103"/>
      <c r="U49" s="103"/>
      <c r="V49" s="55"/>
      <c r="W49" s="55"/>
      <c r="X49" s="55"/>
      <c r="Y49" s="55"/>
      <c r="Z49" s="76"/>
    </row>
    <row r="50" spans="1:26" ht="12.75">
      <c r="A50">
        <v>28</v>
      </c>
      <c r="B50">
        <v>0</v>
      </c>
      <c r="C50"/>
      <c r="D50">
        <v>7</v>
      </c>
      <c r="E50">
        <v>898</v>
      </c>
      <c r="F50">
        <v>898</v>
      </c>
      <c r="G50">
        <v>862080</v>
      </c>
      <c r="H50">
        <v>0.048832</v>
      </c>
      <c r="I50">
        <v>25</v>
      </c>
      <c r="J50">
        <v>24000</v>
      </c>
      <c r="K50">
        <v>0</v>
      </c>
      <c r="L50">
        <v>0</v>
      </c>
      <c r="M50">
        <v>267.803864</v>
      </c>
      <c r="N50">
        <v>0.096</v>
      </c>
      <c r="O50">
        <v>0.095787</v>
      </c>
      <c r="P50" s="75"/>
      <c r="Q50" s="55"/>
      <c r="R50" s="101">
        <f t="shared" si="1"/>
        <v>2.7839643652561246</v>
      </c>
      <c r="S50" s="103">
        <v>0.05</v>
      </c>
      <c r="T50" s="103"/>
      <c r="U50" s="103"/>
      <c r="V50" s="55"/>
      <c r="W50" s="55"/>
      <c r="X50" s="55"/>
      <c r="Y50" s="55"/>
      <c r="Z50" s="76"/>
    </row>
    <row r="51" spans="1:26" ht="12.75">
      <c r="A51">
        <v>29</v>
      </c>
      <c r="B51">
        <v>0</v>
      </c>
      <c r="C51"/>
      <c r="D51">
        <v>7</v>
      </c>
      <c r="E51">
        <v>900</v>
      </c>
      <c r="F51">
        <v>900</v>
      </c>
      <c r="G51">
        <v>864000</v>
      </c>
      <c r="H51">
        <v>0.045845</v>
      </c>
      <c r="I51">
        <v>13</v>
      </c>
      <c r="J51">
        <v>12480</v>
      </c>
      <c r="K51">
        <v>0</v>
      </c>
      <c r="L51">
        <v>0</v>
      </c>
      <c r="M51">
        <v>260.123137</v>
      </c>
      <c r="N51">
        <v>0.096</v>
      </c>
      <c r="O51">
        <v>0.096</v>
      </c>
      <c r="P51" s="75"/>
      <c r="Q51" s="55"/>
      <c r="R51" s="101">
        <f t="shared" si="1"/>
        <v>1.4444444444444444</v>
      </c>
      <c r="S51" s="103">
        <v>0.05</v>
      </c>
      <c r="T51" s="103"/>
      <c r="U51" s="103"/>
      <c r="V51" s="55"/>
      <c r="W51" s="55"/>
      <c r="X51" s="55"/>
      <c r="Y51" s="55"/>
      <c r="Z51" s="76"/>
    </row>
    <row r="52" spans="1:26" ht="12.75">
      <c r="A52">
        <v>30</v>
      </c>
      <c r="B52">
        <v>0</v>
      </c>
      <c r="C52"/>
      <c r="D52">
        <v>7</v>
      </c>
      <c r="E52">
        <v>898</v>
      </c>
      <c r="F52">
        <v>898</v>
      </c>
      <c r="G52">
        <v>862080</v>
      </c>
      <c r="H52">
        <v>0.047506</v>
      </c>
      <c r="I52">
        <v>23</v>
      </c>
      <c r="J52">
        <v>22080</v>
      </c>
      <c r="K52">
        <v>0</v>
      </c>
      <c r="L52">
        <v>0</v>
      </c>
      <c r="M52">
        <v>269.703062</v>
      </c>
      <c r="N52">
        <v>0.096</v>
      </c>
      <c r="O52">
        <v>0.095787</v>
      </c>
      <c r="P52" s="75"/>
      <c r="Q52" s="55"/>
      <c r="R52" s="101">
        <f t="shared" si="1"/>
        <v>2.5612472160356345</v>
      </c>
      <c r="S52" s="103">
        <v>0.05</v>
      </c>
      <c r="T52" s="103"/>
      <c r="U52" s="103"/>
      <c r="V52" s="55"/>
      <c r="W52" s="55"/>
      <c r="X52" s="55"/>
      <c r="Y52" s="55"/>
      <c r="Z52" s="76"/>
    </row>
    <row r="53" spans="1:26" ht="12.75">
      <c r="A53">
        <v>31</v>
      </c>
      <c r="B53">
        <v>0</v>
      </c>
      <c r="C53"/>
      <c r="D53">
        <v>7</v>
      </c>
      <c r="E53">
        <v>898</v>
      </c>
      <c r="F53">
        <v>898</v>
      </c>
      <c r="G53">
        <v>862080</v>
      </c>
      <c r="H53">
        <v>0.045402</v>
      </c>
      <c r="I53">
        <v>19</v>
      </c>
      <c r="J53">
        <v>18240</v>
      </c>
      <c r="K53">
        <v>0</v>
      </c>
      <c r="L53">
        <v>0</v>
      </c>
      <c r="M53">
        <v>244.482014</v>
      </c>
      <c r="N53">
        <v>0.096</v>
      </c>
      <c r="O53">
        <v>0.095787</v>
      </c>
      <c r="P53" s="75"/>
      <c r="Q53" s="55"/>
      <c r="R53" s="101">
        <f t="shared" si="1"/>
        <v>2.115812917594655</v>
      </c>
      <c r="S53" s="103">
        <v>0.05</v>
      </c>
      <c r="T53" s="103"/>
      <c r="U53" s="103"/>
      <c r="V53" s="122"/>
      <c r="W53" s="55"/>
      <c r="X53" s="55"/>
      <c r="Y53" s="55"/>
      <c r="Z53" s="76"/>
    </row>
    <row r="54" spans="1:26" ht="12.75">
      <c r="A54">
        <v>32</v>
      </c>
      <c r="B54">
        <v>0</v>
      </c>
      <c r="C54"/>
      <c r="D54">
        <v>7</v>
      </c>
      <c r="E54">
        <v>898</v>
      </c>
      <c r="F54">
        <v>898</v>
      </c>
      <c r="G54">
        <v>862080</v>
      </c>
      <c r="H54">
        <v>0.056582</v>
      </c>
      <c r="I54">
        <v>27</v>
      </c>
      <c r="J54">
        <v>25920</v>
      </c>
      <c r="K54">
        <v>0</v>
      </c>
      <c r="L54">
        <v>0</v>
      </c>
      <c r="M54">
        <v>268.74105</v>
      </c>
      <c r="N54">
        <v>0.096</v>
      </c>
      <c r="O54">
        <v>0.095787</v>
      </c>
      <c r="P54" s="75"/>
      <c r="Q54" s="55"/>
      <c r="R54" s="101">
        <f t="shared" si="1"/>
        <v>3.0066815144766146</v>
      </c>
      <c r="S54" s="103">
        <v>0.05</v>
      </c>
      <c r="T54" s="103"/>
      <c r="U54" s="103"/>
      <c r="V54" s="55"/>
      <c r="W54" s="55"/>
      <c r="X54" s="55"/>
      <c r="Y54" s="55"/>
      <c r="Z54" s="76"/>
    </row>
    <row r="55" spans="1:26" ht="12.75">
      <c r="A55">
        <v>33</v>
      </c>
      <c r="B55">
        <v>0</v>
      </c>
      <c r="C55"/>
      <c r="D55">
        <v>7</v>
      </c>
      <c r="E55">
        <v>898</v>
      </c>
      <c r="F55">
        <v>898</v>
      </c>
      <c r="G55">
        <v>862080</v>
      </c>
      <c r="H55">
        <v>0.047296</v>
      </c>
      <c r="I55">
        <v>29</v>
      </c>
      <c r="J55">
        <v>27840</v>
      </c>
      <c r="K55">
        <v>0</v>
      </c>
      <c r="L55">
        <v>0</v>
      </c>
      <c r="M55">
        <v>267.523677</v>
      </c>
      <c r="N55">
        <v>0.096</v>
      </c>
      <c r="O55">
        <v>0.095787</v>
      </c>
      <c r="P55" s="75"/>
      <c r="Q55" s="55"/>
      <c r="R55" s="101">
        <f t="shared" si="1"/>
        <v>3.2293986636971046</v>
      </c>
      <c r="S55" s="103">
        <v>0.05</v>
      </c>
      <c r="T55" s="103"/>
      <c r="U55" s="103"/>
      <c r="V55" s="55"/>
      <c r="W55" s="55"/>
      <c r="X55" s="55"/>
      <c r="Y55" s="55"/>
      <c r="Z55" s="76"/>
    </row>
    <row r="56" spans="1:26" ht="12.75">
      <c r="A56">
        <v>34</v>
      </c>
      <c r="B56">
        <v>0</v>
      </c>
      <c r="C56"/>
      <c r="D56">
        <v>7</v>
      </c>
      <c r="E56">
        <v>899</v>
      </c>
      <c r="F56">
        <v>899</v>
      </c>
      <c r="G56">
        <v>863040</v>
      </c>
      <c r="H56">
        <v>0.043031</v>
      </c>
      <c r="I56">
        <v>14</v>
      </c>
      <c r="J56">
        <v>13440</v>
      </c>
      <c r="K56">
        <v>0</v>
      </c>
      <c r="L56">
        <v>0</v>
      </c>
      <c r="M56">
        <v>243.084959</v>
      </c>
      <c r="N56">
        <v>0.096</v>
      </c>
      <c r="O56">
        <v>0.095893</v>
      </c>
      <c r="P56" s="75"/>
      <c r="Q56" s="55"/>
      <c r="R56" s="101">
        <f t="shared" si="1"/>
        <v>1.557285873192436</v>
      </c>
      <c r="S56" s="103">
        <v>0.05</v>
      </c>
      <c r="T56" s="103"/>
      <c r="U56" s="103"/>
      <c r="V56" s="55"/>
      <c r="W56" s="55"/>
      <c r="X56" s="55"/>
      <c r="Y56" s="55"/>
      <c r="Z56" s="76"/>
    </row>
    <row r="57" spans="1:26" ht="12.75">
      <c r="A57">
        <v>0</v>
      </c>
      <c r="B57">
        <v>20</v>
      </c>
      <c r="C57"/>
      <c r="D57">
        <v>7</v>
      </c>
      <c r="E57">
        <v>900</v>
      </c>
      <c r="F57">
        <v>898</v>
      </c>
      <c r="G57">
        <v>862080</v>
      </c>
      <c r="H57">
        <v>0.04449</v>
      </c>
      <c r="I57">
        <v>18</v>
      </c>
      <c r="J57">
        <v>17280</v>
      </c>
      <c r="K57">
        <v>0</v>
      </c>
      <c r="L57">
        <v>0</v>
      </c>
      <c r="M57">
        <v>243.669486</v>
      </c>
      <c r="N57">
        <v>0.096</v>
      </c>
      <c r="O57">
        <v>0.095787</v>
      </c>
      <c r="P57" s="75"/>
      <c r="Q57" s="55"/>
      <c r="R57" s="101">
        <f t="shared" si="1"/>
        <v>2.0044543429844097</v>
      </c>
      <c r="S57" s="103">
        <v>0.05</v>
      </c>
      <c r="T57" s="103"/>
      <c r="U57" s="103"/>
      <c r="V57" s="55"/>
      <c r="W57" s="55"/>
      <c r="X57" s="55"/>
      <c r="Y57" s="55"/>
      <c r="Z57" s="76"/>
    </row>
    <row r="58" spans="1:26" ht="12.75">
      <c r="A58">
        <v>0</v>
      </c>
      <c r="B58">
        <v>21</v>
      </c>
      <c r="C58"/>
      <c r="D58">
        <v>7</v>
      </c>
      <c r="E58">
        <v>898</v>
      </c>
      <c r="F58">
        <v>898</v>
      </c>
      <c r="G58">
        <v>862080</v>
      </c>
      <c r="H58">
        <v>0.041211</v>
      </c>
      <c r="I58">
        <v>20</v>
      </c>
      <c r="J58">
        <v>19200</v>
      </c>
      <c r="K58">
        <v>0</v>
      </c>
      <c r="L58">
        <v>0</v>
      </c>
      <c r="M58">
        <v>268.049471</v>
      </c>
      <c r="N58">
        <v>0.096</v>
      </c>
      <c r="O58">
        <v>0.095787</v>
      </c>
      <c r="P58" s="75"/>
      <c r="Q58" s="55"/>
      <c r="R58" s="101">
        <f t="shared" si="1"/>
        <v>2.2271714922048997</v>
      </c>
      <c r="S58" s="103">
        <v>0.05</v>
      </c>
      <c r="T58" s="103"/>
      <c r="U58" s="103"/>
      <c r="V58" s="55"/>
      <c r="W58" s="55"/>
      <c r="X58" s="55"/>
      <c r="Y58" s="55"/>
      <c r="Z58" s="76"/>
    </row>
    <row r="59" spans="1:26" ht="12.75">
      <c r="A59">
        <v>0</v>
      </c>
      <c r="B59">
        <v>19</v>
      </c>
      <c r="C59"/>
      <c r="D59">
        <v>5</v>
      </c>
      <c r="E59">
        <v>1864</v>
      </c>
      <c r="F59">
        <v>3728</v>
      </c>
      <c r="G59">
        <v>44736000</v>
      </c>
      <c r="H59">
        <v>0.147109</v>
      </c>
      <c r="I59">
        <v>0</v>
      </c>
      <c r="J59">
        <v>0</v>
      </c>
      <c r="K59">
        <v>0</v>
      </c>
      <c r="L59">
        <v>0</v>
      </c>
      <c r="M59">
        <v>258.072956</v>
      </c>
      <c r="N59">
        <v>5</v>
      </c>
      <c r="O59">
        <v>4.970667</v>
      </c>
      <c r="P59" s="75"/>
      <c r="Q59" s="55"/>
      <c r="R59" s="101">
        <f t="shared" si="1"/>
        <v>0</v>
      </c>
      <c r="S59" s="93">
        <v>0.0001</v>
      </c>
      <c r="T59" s="93"/>
      <c r="U59" s="93"/>
      <c r="V59" s="55"/>
      <c r="W59" s="55"/>
      <c r="X59" s="55"/>
      <c r="Y59" s="55"/>
      <c r="Z59" s="76"/>
    </row>
    <row r="60" spans="1:26" ht="12.75">
      <c r="A60">
        <v>0</v>
      </c>
      <c r="B60">
        <v>22</v>
      </c>
      <c r="C60"/>
      <c r="D60">
        <v>7</v>
      </c>
      <c r="E60">
        <v>898</v>
      </c>
      <c r="F60">
        <v>898</v>
      </c>
      <c r="G60">
        <v>862080</v>
      </c>
      <c r="H60">
        <v>0.046913</v>
      </c>
      <c r="I60">
        <v>14</v>
      </c>
      <c r="J60">
        <v>13440</v>
      </c>
      <c r="K60">
        <v>0</v>
      </c>
      <c r="L60">
        <v>0</v>
      </c>
      <c r="M60">
        <v>269.714442</v>
      </c>
      <c r="N60">
        <v>0.096</v>
      </c>
      <c r="O60">
        <v>0.095787</v>
      </c>
      <c r="P60" s="75"/>
      <c r="Q60" s="55"/>
      <c r="R60" s="101">
        <f t="shared" si="1"/>
        <v>1.55902004454343</v>
      </c>
      <c r="S60" s="103">
        <v>0.05</v>
      </c>
      <c r="T60" s="103"/>
      <c r="U60" s="103"/>
      <c r="V60" s="55"/>
      <c r="W60" s="55"/>
      <c r="X60" s="55"/>
      <c r="Y60" s="55"/>
      <c r="Z60" s="76"/>
    </row>
    <row r="61" spans="1:26" ht="13.5" thickBot="1">
      <c r="A61">
        <v>0</v>
      </c>
      <c r="B61">
        <v>23</v>
      </c>
      <c r="C61"/>
      <c r="D61">
        <v>7</v>
      </c>
      <c r="E61">
        <v>898</v>
      </c>
      <c r="F61">
        <v>898</v>
      </c>
      <c r="G61">
        <v>862080</v>
      </c>
      <c r="H61">
        <v>0.04484</v>
      </c>
      <c r="I61">
        <v>19</v>
      </c>
      <c r="J61">
        <v>18240</v>
      </c>
      <c r="K61">
        <v>0</v>
      </c>
      <c r="L61">
        <v>0</v>
      </c>
      <c r="M61">
        <v>261.490593</v>
      </c>
      <c r="N61">
        <v>0.096</v>
      </c>
      <c r="O61">
        <v>0.095787</v>
      </c>
      <c r="P61" s="79"/>
      <c r="Q61" s="59"/>
      <c r="R61" s="101">
        <f t="shared" si="1"/>
        <v>2.115812917594655</v>
      </c>
      <c r="S61" s="105">
        <v>0.05</v>
      </c>
      <c r="T61" s="105"/>
      <c r="U61" s="105"/>
      <c r="V61" s="59"/>
      <c r="W61" s="59"/>
      <c r="X61" s="59"/>
      <c r="Y61" s="59"/>
      <c r="Z61" s="80"/>
    </row>
    <row r="62" ht="13.5" thickBot="1"/>
    <row r="63" spans="1:19" ht="13.5" thickBot="1">
      <c r="A63" s="493" t="s">
        <v>135</v>
      </c>
      <c r="B63" s="494"/>
      <c r="C63" s="494"/>
      <c r="D63" s="494"/>
      <c r="E63" s="495"/>
      <c r="S63" s="48"/>
    </row>
    <row r="64" spans="1:19" ht="12.75">
      <c r="A64" s="46"/>
      <c r="B64" s="64" t="s">
        <v>136</v>
      </c>
      <c r="C64" s="64" t="s">
        <v>137</v>
      </c>
      <c r="D64" s="64" t="s">
        <v>138</v>
      </c>
      <c r="E64" s="65" t="s">
        <v>139</v>
      </c>
      <c r="S64" s="48"/>
    </row>
    <row r="65" spans="1:5" ht="12.75">
      <c r="A65" s="81" t="s">
        <v>140</v>
      </c>
      <c r="B65" s="55">
        <v>0.004</v>
      </c>
      <c r="C65" s="55">
        <v>0.005</v>
      </c>
      <c r="D65" s="55">
        <v>0.005</v>
      </c>
      <c r="E65" s="76">
        <v>0.002</v>
      </c>
    </row>
    <row r="66" spans="1:5" ht="12.75">
      <c r="A66" s="81" t="s">
        <v>141</v>
      </c>
      <c r="B66" s="55">
        <v>7</v>
      </c>
      <c r="C66" s="55">
        <v>7</v>
      </c>
      <c r="D66" s="55">
        <v>7</v>
      </c>
      <c r="E66" s="76">
        <v>7</v>
      </c>
    </row>
    <row r="67" spans="1:5" ht="12.75">
      <c r="A67" s="81" t="s">
        <v>142</v>
      </c>
      <c r="B67" s="55">
        <v>15</v>
      </c>
      <c r="C67" s="55">
        <v>15</v>
      </c>
      <c r="D67" s="55">
        <v>15</v>
      </c>
      <c r="E67" s="76">
        <v>15</v>
      </c>
    </row>
    <row r="68" spans="1:5" ht="12.75">
      <c r="A68" s="81" t="s">
        <v>143</v>
      </c>
      <c r="B68" s="55">
        <v>7</v>
      </c>
      <c r="C68" s="55">
        <v>4</v>
      </c>
      <c r="D68" s="55">
        <v>3</v>
      </c>
      <c r="E68" s="76">
        <v>2</v>
      </c>
    </row>
    <row r="69" spans="1:5" ht="13.5" thickBot="1">
      <c r="A69" s="82" t="s">
        <v>144</v>
      </c>
      <c r="B69" s="487" t="s">
        <v>145</v>
      </c>
      <c r="C69" s="487"/>
      <c r="D69" s="487"/>
      <c r="E69" s="488"/>
    </row>
    <row r="70" spans="1:5" ht="13.5" thickBot="1">
      <c r="A70" s="83" t="s">
        <v>146</v>
      </c>
      <c r="B70" s="487" t="s">
        <v>147</v>
      </c>
      <c r="C70" s="487"/>
      <c r="D70" s="487"/>
      <c r="E70" s="488"/>
    </row>
    <row r="71" spans="1:5" ht="13.5" thickBot="1">
      <c r="A71" s="84"/>
      <c r="B71" s="62"/>
      <c r="C71" s="62"/>
      <c r="D71" s="62"/>
      <c r="E71" s="62"/>
    </row>
    <row r="72" spans="1:17" ht="13.5" thickBot="1">
      <c r="A72" s="498" t="s">
        <v>149</v>
      </c>
      <c r="B72" s="499"/>
      <c r="C72" s="499"/>
      <c r="D72" s="499"/>
      <c r="E72" s="499"/>
      <c r="F72" s="499"/>
      <c r="G72" s="500"/>
      <c r="I72" s="481" t="s">
        <v>148</v>
      </c>
      <c r="J72" s="503"/>
      <c r="K72" s="503"/>
      <c r="L72" s="503"/>
      <c r="M72" s="503"/>
      <c r="N72" s="503"/>
      <c r="O72" s="503"/>
      <c r="P72" s="503"/>
      <c r="Q72" s="504"/>
    </row>
    <row r="73" spans="1:17" ht="12.75">
      <c r="A73" s="435" t="s">
        <v>150</v>
      </c>
      <c r="B73" s="492"/>
      <c r="C73" s="490" t="s">
        <v>151</v>
      </c>
      <c r="D73" s="490"/>
      <c r="E73" s="490"/>
      <c r="F73" s="490"/>
      <c r="G73" s="491"/>
      <c r="I73" s="481" t="s">
        <v>303</v>
      </c>
      <c r="J73" s="482"/>
      <c r="K73" s="315" t="s">
        <v>304</v>
      </c>
      <c r="L73" s="315" t="s">
        <v>305</v>
      </c>
      <c r="M73" s="315" t="s">
        <v>306</v>
      </c>
      <c r="N73" s="315" t="s">
        <v>307</v>
      </c>
      <c r="O73" s="316" t="s">
        <v>309</v>
      </c>
      <c r="P73" s="321" t="s">
        <v>310</v>
      </c>
      <c r="Q73" s="322" t="s">
        <v>311</v>
      </c>
    </row>
    <row r="74" spans="1:17" ht="12.75" customHeight="1" thickBot="1">
      <c r="A74" s="437" t="s">
        <v>155</v>
      </c>
      <c r="B74" s="489"/>
      <c r="C74" s="404" t="s">
        <v>156</v>
      </c>
      <c r="D74" s="404"/>
      <c r="E74" s="404"/>
      <c r="F74" s="404"/>
      <c r="G74" s="405"/>
      <c r="I74" s="483"/>
      <c r="J74" s="484"/>
      <c r="K74" s="313" t="s">
        <v>293</v>
      </c>
      <c r="L74" s="314">
        <v>0.15</v>
      </c>
      <c r="M74" s="314">
        <v>0.15</v>
      </c>
      <c r="N74" s="314">
        <v>0.01</v>
      </c>
      <c r="O74" s="134">
        <v>0.01</v>
      </c>
      <c r="P74" s="319">
        <v>32</v>
      </c>
      <c r="Q74" s="320">
        <v>10</v>
      </c>
    </row>
    <row r="75" spans="1:17" ht="12.75">
      <c r="A75" s="437" t="s">
        <v>158</v>
      </c>
      <c r="B75" s="489"/>
      <c r="C75" s="404" t="s">
        <v>159</v>
      </c>
      <c r="D75" s="404"/>
      <c r="E75" s="404"/>
      <c r="F75" s="404"/>
      <c r="G75" s="405"/>
      <c r="I75" s="481" t="s">
        <v>178</v>
      </c>
      <c r="J75" s="482"/>
      <c r="K75" s="315" t="s">
        <v>304</v>
      </c>
      <c r="L75" s="315" t="s">
        <v>305</v>
      </c>
      <c r="M75" s="315" t="s">
        <v>306</v>
      </c>
      <c r="N75" s="315" t="s">
        <v>307</v>
      </c>
      <c r="O75" s="316" t="s">
        <v>308</v>
      </c>
      <c r="P75" s="88"/>
      <c r="Q75" s="136"/>
    </row>
    <row r="76" spans="1:17" ht="13.5" thickBot="1">
      <c r="A76" s="437" t="s">
        <v>162</v>
      </c>
      <c r="B76" s="489"/>
      <c r="C76" s="404">
        <v>40</v>
      </c>
      <c r="D76" s="404"/>
      <c r="E76" s="404"/>
      <c r="F76" s="404"/>
      <c r="G76" s="405"/>
      <c r="I76" s="483"/>
      <c r="J76" s="484"/>
      <c r="K76" s="313" t="s">
        <v>293</v>
      </c>
      <c r="L76" s="314">
        <v>0.05</v>
      </c>
      <c r="M76" s="314">
        <v>0.05</v>
      </c>
      <c r="N76" s="314">
        <v>0.01</v>
      </c>
      <c r="O76" s="134">
        <v>0</v>
      </c>
      <c r="P76" s="317"/>
      <c r="Q76" s="318"/>
    </row>
    <row r="77" spans="1:7" ht="12.75">
      <c r="A77" s="428" t="s">
        <v>164</v>
      </c>
      <c r="B77" s="404"/>
      <c r="C77" s="404" t="s">
        <v>165</v>
      </c>
      <c r="D77" s="404"/>
      <c r="E77" s="404"/>
      <c r="F77" s="404"/>
      <c r="G77" s="405"/>
    </row>
    <row r="78" spans="1:7" ht="12.75">
      <c r="A78" s="428" t="s">
        <v>167</v>
      </c>
      <c r="B78" s="404"/>
      <c r="C78" s="404" t="s">
        <v>168</v>
      </c>
      <c r="D78" s="404"/>
      <c r="E78" s="404"/>
      <c r="F78" s="404"/>
      <c r="G78" s="405"/>
    </row>
    <row r="79" spans="1:7" ht="12.75">
      <c r="A79" s="428" t="s">
        <v>170</v>
      </c>
      <c r="B79" s="404"/>
      <c r="C79" s="404" t="s">
        <v>188</v>
      </c>
      <c r="D79" s="404"/>
      <c r="E79" s="404"/>
      <c r="F79" s="404"/>
      <c r="G79" s="405"/>
    </row>
    <row r="80" spans="1:7" ht="12.75">
      <c r="A80" s="437" t="s">
        <v>173</v>
      </c>
      <c r="B80" s="489"/>
      <c r="C80" s="404">
        <v>108</v>
      </c>
      <c r="D80" s="404"/>
      <c r="E80" s="404"/>
      <c r="F80" s="404"/>
      <c r="G80" s="405"/>
    </row>
    <row r="81" spans="1:7" ht="13.5" thickBot="1">
      <c r="A81" s="485" t="s">
        <v>176</v>
      </c>
      <c r="B81" s="486"/>
      <c r="C81" s="487" t="s">
        <v>189</v>
      </c>
      <c r="D81" s="487"/>
      <c r="E81" s="487"/>
      <c r="F81" s="487"/>
      <c r="G81" s="488"/>
    </row>
    <row r="94" ht="12.75">
      <c r="A94" s="88"/>
    </row>
    <row r="95" spans="1:3" ht="12.75">
      <c r="A95" s="88"/>
      <c r="B95" s="88"/>
      <c r="C95" s="88"/>
    </row>
  </sheetData>
  <mergeCells count="43">
    <mergeCell ref="A81:B81"/>
    <mergeCell ref="C81:G81"/>
    <mergeCell ref="A79:B79"/>
    <mergeCell ref="C79:G79"/>
    <mergeCell ref="A80:B80"/>
    <mergeCell ref="C80:G80"/>
    <mergeCell ref="A77:B77"/>
    <mergeCell ref="C77:G77"/>
    <mergeCell ref="A78:B78"/>
    <mergeCell ref="C78:G78"/>
    <mergeCell ref="A75:B75"/>
    <mergeCell ref="C75:G75"/>
    <mergeCell ref="A76:B76"/>
    <mergeCell ref="C76:G76"/>
    <mergeCell ref="A1:A2"/>
    <mergeCell ref="B1:B2"/>
    <mergeCell ref="C1:C2"/>
    <mergeCell ref="D1:D2"/>
    <mergeCell ref="L1:L2"/>
    <mergeCell ref="E1:E2"/>
    <mergeCell ref="F1:F2"/>
    <mergeCell ref="G1:G2"/>
    <mergeCell ref="H1:H2"/>
    <mergeCell ref="R1:S1"/>
    <mergeCell ref="V1:X1"/>
    <mergeCell ref="A63:E63"/>
    <mergeCell ref="M1:M2"/>
    <mergeCell ref="N1:N2"/>
    <mergeCell ref="O1:O2"/>
    <mergeCell ref="P1:Q1"/>
    <mergeCell ref="I1:I2"/>
    <mergeCell ref="J1:J2"/>
    <mergeCell ref="K1:K2"/>
    <mergeCell ref="I72:Q72"/>
    <mergeCell ref="I73:J74"/>
    <mergeCell ref="I75:J76"/>
    <mergeCell ref="B69:E69"/>
    <mergeCell ref="B70:E70"/>
    <mergeCell ref="A72:G72"/>
    <mergeCell ref="A73:B73"/>
    <mergeCell ref="C73:G73"/>
    <mergeCell ref="A74:B74"/>
    <mergeCell ref="C74:G7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tabColor indexed="40"/>
  </sheetPr>
  <dimension ref="A1:Z97"/>
  <sheetViews>
    <sheetView workbookViewId="0" topLeftCell="E1">
      <selection activeCell="E1" sqref="A1:IV16384"/>
    </sheetView>
  </sheetViews>
  <sheetFormatPr defaultColWidth="9.140625" defaultRowHeight="12.75"/>
  <cols>
    <col min="1" max="1" width="11.421875" style="61" customWidth="1"/>
    <col min="2" max="2" width="12.7109375" style="61" customWidth="1"/>
    <col min="3" max="7" width="9.140625" style="61" customWidth="1"/>
    <col min="8" max="8" width="14.00390625" style="61" customWidth="1"/>
    <col min="9" max="16384" width="9.140625" style="61" customWidth="1"/>
  </cols>
  <sheetData>
    <row r="1" spans="1:26" ht="12.75" customHeight="1">
      <c r="A1" s="501" t="s">
        <v>111</v>
      </c>
      <c r="B1" s="496" t="s">
        <v>112</v>
      </c>
      <c r="C1" s="496" t="s">
        <v>113</v>
      </c>
      <c r="D1" s="496" t="s">
        <v>114</v>
      </c>
      <c r="E1" s="496" t="s">
        <v>115</v>
      </c>
      <c r="F1" s="496" t="s">
        <v>116</v>
      </c>
      <c r="G1" s="496" t="s">
        <v>117</v>
      </c>
      <c r="H1" s="496" t="s">
        <v>118</v>
      </c>
      <c r="I1" s="496" t="s">
        <v>119</v>
      </c>
      <c r="J1" s="496" t="s">
        <v>120</v>
      </c>
      <c r="K1" s="496" t="s">
        <v>121</v>
      </c>
      <c r="L1" s="496" t="s">
        <v>122</v>
      </c>
      <c r="M1" s="496" t="s">
        <v>109</v>
      </c>
      <c r="N1" s="496" t="s">
        <v>123</v>
      </c>
      <c r="O1" s="506" t="s">
        <v>124</v>
      </c>
      <c r="P1" s="457" t="s">
        <v>98</v>
      </c>
      <c r="Q1" s="459"/>
      <c r="R1" s="411" t="s">
        <v>99</v>
      </c>
      <c r="S1" s="413"/>
      <c r="T1" s="63"/>
      <c r="U1" s="63"/>
      <c r="V1" s="459" t="s">
        <v>100</v>
      </c>
      <c r="W1" s="459"/>
      <c r="X1" s="459"/>
      <c r="Y1" s="64" t="s">
        <v>101</v>
      </c>
      <c r="Z1" s="65"/>
    </row>
    <row r="2" spans="1:26" ht="39" thickBot="1">
      <c r="A2" s="502"/>
      <c r="B2" s="497"/>
      <c r="C2" s="497"/>
      <c r="D2" s="497"/>
      <c r="E2" s="497"/>
      <c r="F2" s="497"/>
      <c r="G2" s="497"/>
      <c r="H2" s="497"/>
      <c r="I2" s="497"/>
      <c r="J2" s="497"/>
      <c r="K2" s="497"/>
      <c r="L2" s="497"/>
      <c r="M2" s="497"/>
      <c r="N2" s="497"/>
      <c r="O2" s="507"/>
      <c r="P2" s="66" t="s">
        <v>125</v>
      </c>
      <c r="Q2" s="67" t="s">
        <v>103</v>
      </c>
      <c r="R2" s="67" t="s">
        <v>126</v>
      </c>
      <c r="S2" s="67" t="s">
        <v>185</v>
      </c>
      <c r="T2" s="89" t="s">
        <v>128</v>
      </c>
      <c r="U2" s="89" t="s">
        <v>129</v>
      </c>
      <c r="V2" s="67" t="s">
        <v>130</v>
      </c>
      <c r="W2" s="67" t="s">
        <v>131</v>
      </c>
      <c r="X2" s="67" t="s">
        <v>132</v>
      </c>
      <c r="Y2" s="70" t="s">
        <v>109</v>
      </c>
      <c r="Z2" s="71" t="s">
        <v>133</v>
      </c>
    </row>
    <row r="3" spans="1:26" ht="12.75">
      <c r="A3">
        <v>0</v>
      </c>
      <c r="B3">
        <v>2</v>
      </c>
      <c r="C3">
        <v>0</v>
      </c>
      <c r="D3"/>
      <c r="E3">
        <v>6036</v>
      </c>
      <c r="F3">
        <v>12072</v>
      </c>
      <c r="G3">
        <v>144864000</v>
      </c>
      <c r="H3">
        <v>0.373897</v>
      </c>
      <c r="I3">
        <v>0</v>
      </c>
      <c r="J3">
        <v>0</v>
      </c>
      <c r="K3">
        <v>0</v>
      </c>
      <c r="L3">
        <v>0</v>
      </c>
      <c r="M3">
        <v>255.772905</v>
      </c>
      <c r="N3">
        <v>30</v>
      </c>
      <c r="O3">
        <v>16.096</v>
      </c>
      <c r="P3" s="114">
        <f>SUM(O3:O22)</f>
        <v>149.28172499999997</v>
      </c>
      <c r="Q3" s="64">
        <f>P3/SUM(N3:N22)</f>
        <v>0.4976057499999999</v>
      </c>
      <c r="R3" s="64">
        <f aca="true" t="shared" si="0" ref="R3:R20">(I3+K3)/F3</f>
        <v>0</v>
      </c>
      <c r="S3" s="64"/>
      <c r="T3" s="55" t="s">
        <v>187</v>
      </c>
      <c r="U3" s="55">
        <v>100</v>
      </c>
      <c r="V3" s="64">
        <f>SUM(O3:O61)</f>
        <v>194.11896599999983</v>
      </c>
      <c r="W3" s="64">
        <f>(SUM(G3:G61)-SUM(J3:J61)-SUM(L3:L61))/9000000</f>
        <v>194.01133866666666</v>
      </c>
      <c r="X3" s="64">
        <f>SUM(O3:O61)</f>
        <v>194.11896599999983</v>
      </c>
      <c r="Y3">
        <v>261.79</v>
      </c>
      <c r="Z3" s="65">
        <f>W3/Y3</f>
        <v>0.741095300304315</v>
      </c>
    </row>
    <row r="4" spans="1:26" ht="12.75">
      <c r="A4">
        <v>0</v>
      </c>
      <c r="B4">
        <v>3</v>
      </c>
      <c r="C4">
        <v>0</v>
      </c>
      <c r="D4"/>
      <c r="E4">
        <v>6241</v>
      </c>
      <c r="F4">
        <v>12482</v>
      </c>
      <c r="G4">
        <v>149784000</v>
      </c>
      <c r="H4">
        <v>0.370773</v>
      </c>
      <c r="I4">
        <v>0</v>
      </c>
      <c r="J4">
        <v>0</v>
      </c>
      <c r="K4">
        <v>0</v>
      </c>
      <c r="L4">
        <v>0</v>
      </c>
      <c r="M4">
        <v>269.382823</v>
      </c>
      <c r="N4">
        <v>30</v>
      </c>
      <c r="O4">
        <v>16.642667</v>
      </c>
      <c r="P4" s="75"/>
      <c r="Q4" s="55"/>
      <c r="R4" s="55">
        <f t="shared" si="0"/>
        <v>0</v>
      </c>
      <c r="S4" s="55"/>
      <c r="T4" s="55"/>
      <c r="U4" s="55"/>
      <c r="V4" s="55"/>
      <c r="W4" s="55"/>
      <c r="X4" s="55"/>
      <c r="Y4" s="55"/>
      <c r="Z4" s="76"/>
    </row>
    <row r="5" spans="1:26" ht="12.75">
      <c r="A5">
        <v>0</v>
      </c>
      <c r="B5">
        <v>4</v>
      </c>
      <c r="C5">
        <v>0</v>
      </c>
      <c r="D5"/>
      <c r="E5">
        <v>5990</v>
      </c>
      <c r="F5">
        <v>11970</v>
      </c>
      <c r="G5">
        <v>143640000</v>
      </c>
      <c r="H5">
        <v>0.353582</v>
      </c>
      <c r="I5">
        <v>0</v>
      </c>
      <c r="J5">
        <v>0</v>
      </c>
      <c r="K5">
        <v>0</v>
      </c>
      <c r="L5">
        <v>0</v>
      </c>
      <c r="M5">
        <v>269.925295</v>
      </c>
      <c r="N5">
        <v>30</v>
      </c>
      <c r="O5">
        <v>15.96</v>
      </c>
      <c r="P5" s="75"/>
      <c r="Q5" s="55"/>
      <c r="R5" s="55">
        <f t="shared" si="0"/>
        <v>0</v>
      </c>
      <c r="S5" s="55"/>
      <c r="T5" s="55"/>
      <c r="U5" s="55"/>
      <c r="V5" s="55"/>
      <c r="W5" s="55"/>
      <c r="X5" s="55"/>
      <c r="Y5" s="55"/>
      <c r="Z5" s="76"/>
    </row>
    <row r="6" spans="1:26" ht="12.75">
      <c r="A6">
        <v>0</v>
      </c>
      <c r="B6">
        <v>5</v>
      </c>
      <c r="C6">
        <v>0</v>
      </c>
      <c r="D6"/>
      <c r="E6">
        <v>6215</v>
      </c>
      <c r="F6">
        <v>12412</v>
      </c>
      <c r="G6">
        <v>148944000</v>
      </c>
      <c r="H6">
        <v>0.377983</v>
      </c>
      <c r="I6">
        <v>0</v>
      </c>
      <c r="J6">
        <v>0</v>
      </c>
      <c r="K6">
        <v>0</v>
      </c>
      <c r="L6">
        <v>0</v>
      </c>
      <c r="M6">
        <v>246.018066</v>
      </c>
      <c r="N6">
        <v>30</v>
      </c>
      <c r="O6">
        <v>16.549333</v>
      </c>
      <c r="P6" s="75"/>
      <c r="Q6" s="55"/>
      <c r="R6" s="55">
        <f t="shared" si="0"/>
        <v>0</v>
      </c>
      <c r="S6" s="55"/>
      <c r="T6" s="55"/>
      <c r="U6" s="55"/>
      <c r="V6" s="55"/>
      <c r="W6" s="55"/>
      <c r="X6" s="55"/>
      <c r="Y6" s="55"/>
      <c r="Z6" s="76"/>
    </row>
    <row r="7" spans="1:26" ht="12.75">
      <c r="A7">
        <v>0</v>
      </c>
      <c r="B7">
        <v>6</v>
      </c>
      <c r="C7">
        <v>0</v>
      </c>
      <c r="D7"/>
      <c r="E7">
        <v>6231</v>
      </c>
      <c r="F7">
        <v>12462</v>
      </c>
      <c r="G7">
        <v>149544000</v>
      </c>
      <c r="H7">
        <v>0.373672</v>
      </c>
      <c r="I7">
        <v>0</v>
      </c>
      <c r="J7">
        <v>0</v>
      </c>
      <c r="K7">
        <v>0</v>
      </c>
      <c r="L7">
        <v>0</v>
      </c>
      <c r="M7">
        <v>265.556495</v>
      </c>
      <c r="N7">
        <v>30</v>
      </c>
      <c r="O7">
        <v>16.616</v>
      </c>
      <c r="P7" s="75"/>
      <c r="Q7" s="55"/>
      <c r="R7" s="55">
        <f t="shared" si="0"/>
        <v>0</v>
      </c>
      <c r="S7" s="56"/>
      <c r="T7" s="56"/>
      <c r="U7" s="56"/>
      <c r="V7" s="55"/>
      <c r="W7" s="55"/>
      <c r="X7" s="55"/>
      <c r="Y7" s="55"/>
      <c r="Z7" s="76"/>
    </row>
    <row r="8" spans="1:26" ht="12.75">
      <c r="A8">
        <v>0</v>
      </c>
      <c r="B8">
        <v>7</v>
      </c>
      <c r="C8">
        <v>0</v>
      </c>
      <c r="D8"/>
      <c r="E8">
        <v>460</v>
      </c>
      <c r="F8">
        <v>896</v>
      </c>
      <c r="G8">
        <v>10752000</v>
      </c>
      <c r="H8">
        <v>0.349013</v>
      </c>
      <c r="I8">
        <v>0</v>
      </c>
      <c r="J8">
        <v>0</v>
      </c>
      <c r="K8">
        <v>0</v>
      </c>
      <c r="L8">
        <v>0</v>
      </c>
      <c r="M8">
        <v>255.509051</v>
      </c>
      <c r="N8">
        <v>30</v>
      </c>
      <c r="O8">
        <v>1.194667</v>
      </c>
      <c r="P8" s="75"/>
      <c r="Q8" s="55"/>
      <c r="R8" s="55">
        <f t="shared" si="0"/>
        <v>0</v>
      </c>
      <c r="S8" s="55"/>
      <c r="T8" s="55"/>
      <c r="U8" s="55"/>
      <c r="V8" s="55"/>
      <c r="W8" s="55"/>
      <c r="X8" s="55"/>
      <c r="Y8" s="55"/>
      <c r="Z8" s="76"/>
    </row>
    <row r="9" spans="1:26" ht="12.75">
      <c r="A9">
        <v>0</v>
      </c>
      <c r="B9">
        <v>8</v>
      </c>
      <c r="C9">
        <v>0</v>
      </c>
      <c r="D9"/>
      <c r="E9">
        <v>6011</v>
      </c>
      <c r="F9">
        <v>12016</v>
      </c>
      <c r="G9">
        <v>144192000</v>
      </c>
      <c r="H9">
        <v>0.347024</v>
      </c>
      <c r="I9">
        <v>0</v>
      </c>
      <c r="J9">
        <v>0</v>
      </c>
      <c r="K9">
        <v>0</v>
      </c>
      <c r="L9">
        <v>0</v>
      </c>
      <c r="M9">
        <v>269.686122</v>
      </c>
      <c r="N9">
        <v>30</v>
      </c>
      <c r="O9">
        <v>16.021333</v>
      </c>
      <c r="P9" s="75"/>
      <c r="Q9" s="55"/>
      <c r="R9" s="55">
        <f t="shared" si="0"/>
        <v>0</v>
      </c>
      <c r="S9" s="55"/>
      <c r="T9" s="55"/>
      <c r="U9" s="55"/>
      <c r="V9" s="55"/>
      <c r="W9" s="55"/>
      <c r="X9" s="55"/>
      <c r="Y9" s="55"/>
      <c r="Z9" s="76"/>
    </row>
    <row r="10" spans="1:26" ht="12.75">
      <c r="A10">
        <v>0</v>
      </c>
      <c r="B10">
        <v>9</v>
      </c>
      <c r="C10">
        <v>0</v>
      </c>
      <c r="D10"/>
      <c r="E10">
        <v>6169</v>
      </c>
      <c r="F10">
        <v>12338</v>
      </c>
      <c r="G10">
        <v>148056000</v>
      </c>
      <c r="H10">
        <v>0.364344</v>
      </c>
      <c r="I10">
        <v>0</v>
      </c>
      <c r="J10">
        <v>0</v>
      </c>
      <c r="K10">
        <v>0</v>
      </c>
      <c r="L10">
        <v>0</v>
      </c>
      <c r="M10">
        <v>269.387231</v>
      </c>
      <c r="N10">
        <v>30</v>
      </c>
      <c r="O10">
        <v>16.450667</v>
      </c>
      <c r="P10" s="75"/>
      <c r="Q10" s="55"/>
      <c r="R10" s="55">
        <f t="shared" si="0"/>
        <v>0</v>
      </c>
      <c r="S10" s="55"/>
      <c r="T10" s="55"/>
      <c r="U10" s="55"/>
      <c r="V10" s="55"/>
      <c r="W10" s="55"/>
      <c r="X10" s="55"/>
      <c r="Y10" s="55"/>
      <c r="Z10" s="76"/>
    </row>
    <row r="11" spans="1:26" ht="12.75">
      <c r="A11">
        <v>0</v>
      </c>
      <c r="B11">
        <v>10</v>
      </c>
      <c r="C11">
        <v>0</v>
      </c>
      <c r="D11"/>
      <c r="E11">
        <v>5907</v>
      </c>
      <c r="F11">
        <v>11813</v>
      </c>
      <c r="G11">
        <v>141756000</v>
      </c>
      <c r="H11">
        <v>0.371861</v>
      </c>
      <c r="I11">
        <v>0</v>
      </c>
      <c r="J11">
        <v>0</v>
      </c>
      <c r="K11">
        <v>0</v>
      </c>
      <c r="L11">
        <v>0</v>
      </c>
      <c r="M11">
        <v>266.278845</v>
      </c>
      <c r="N11">
        <v>30</v>
      </c>
      <c r="O11">
        <v>15.750667</v>
      </c>
      <c r="P11" s="75"/>
      <c r="Q11" s="55"/>
      <c r="R11" s="55">
        <f t="shared" si="0"/>
        <v>0</v>
      </c>
      <c r="S11" s="55"/>
      <c r="T11" s="55"/>
      <c r="U11" s="55"/>
      <c r="V11" s="55"/>
      <c r="W11" s="55"/>
      <c r="X11" s="55"/>
      <c r="Y11" s="55"/>
      <c r="Z11" s="76"/>
    </row>
    <row r="12" spans="1:26" ht="12.75">
      <c r="A12">
        <v>0</v>
      </c>
      <c r="B12">
        <v>1</v>
      </c>
      <c r="C12">
        <v>0</v>
      </c>
      <c r="D12"/>
      <c r="E12">
        <v>6015</v>
      </c>
      <c r="F12">
        <v>12024</v>
      </c>
      <c r="G12">
        <v>144288000</v>
      </c>
      <c r="H12">
        <v>0.369764</v>
      </c>
      <c r="I12">
        <v>0</v>
      </c>
      <c r="J12">
        <v>0</v>
      </c>
      <c r="K12">
        <v>0</v>
      </c>
      <c r="L12">
        <v>0</v>
      </c>
      <c r="M12">
        <v>240.17197</v>
      </c>
      <c r="N12">
        <v>30</v>
      </c>
      <c r="O12">
        <v>16.032</v>
      </c>
      <c r="P12" s="75"/>
      <c r="Q12" s="55"/>
      <c r="R12" s="55">
        <f t="shared" si="0"/>
        <v>0</v>
      </c>
      <c r="S12" s="55"/>
      <c r="T12" s="55"/>
      <c r="U12" s="55"/>
      <c r="V12" s="55"/>
      <c r="W12" s="55"/>
      <c r="X12" s="55"/>
      <c r="Y12" s="55"/>
      <c r="Z12" s="76"/>
    </row>
    <row r="13" spans="1:26" ht="12.75">
      <c r="A13">
        <v>1</v>
      </c>
      <c r="B13">
        <v>0</v>
      </c>
      <c r="C13">
        <v>0</v>
      </c>
      <c r="D13"/>
      <c r="E13">
        <v>167</v>
      </c>
      <c r="F13">
        <v>6015</v>
      </c>
      <c r="G13">
        <v>1924800</v>
      </c>
      <c r="H13">
        <v>0.186897</v>
      </c>
      <c r="I13">
        <v>0</v>
      </c>
      <c r="J13">
        <v>0</v>
      </c>
      <c r="K13">
        <v>0</v>
      </c>
      <c r="L13">
        <v>0</v>
      </c>
      <c r="M13">
        <v>238.925279</v>
      </c>
      <c r="N13">
        <v>0</v>
      </c>
      <c r="O13">
        <v>0.213867</v>
      </c>
      <c r="P13" s="75"/>
      <c r="Q13" s="55"/>
      <c r="R13" s="55">
        <f t="shared" si="0"/>
        <v>0</v>
      </c>
      <c r="S13" s="55"/>
      <c r="T13" s="55"/>
      <c r="U13" s="55"/>
      <c r="V13" s="55"/>
      <c r="W13" s="55"/>
      <c r="X13" s="55"/>
      <c r="Y13" s="55"/>
      <c r="Z13" s="76"/>
    </row>
    <row r="14" spans="1:26" ht="12.75">
      <c r="A14">
        <v>2</v>
      </c>
      <c r="B14">
        <v>0</v>
      </c>
      <c r="C14">
        <v>0</v>
      </c>
      <c r="D14"/>
      <c r="E14">
        <v>158</v>
      </c>
      <c r="F14">
        <v>6039</v>
      </c>
      <c r="G14">
        <v>1932480</v>
      </c>
      <c r="H14">
        <v>0.221194</v>
      </c>
      <c r="I14">
        <v>0</v>
      </c>
      <c r="J14">
        <v>0</v>
      </c>
      <c r="K14">
        <v>0</v>
      </c>
      <c r="L14">
        <v>0</v>
      </c>
      <c r="M14">
        <v>251.910801</v>
      </c>
      <c r="N14">
        <v>0</v>
      </c>
      <c r="O14">
        <v>0.21472</v>
      </c>
      <c r="P14" s="75"/>
      <c r="Q14" s="55"/>
      <c r="R14" s="55">
        <f t="shared" si="0"/>
        <v>0</v>
      </c>
      <c r="S14" s="55"/>
      <c r="T14" s="55"/>
      <c r="U14" s="55"/>
      <c r="V14" s="55"/>
      <c r="W14" s="55"/>
      <c r="X14" s="55"/>
      <c r="Y14" s="55"/>
      <c r="Z14" s="76"/>
    </row>
    <row r="15" spans="1:26" ht="12.75">
      <c r="A15">
        <v>3</v>
      </c>
      <c r="B15">
        <v>0</v>
      </c>
      <c r="C15">
        <v>0</v>
      </c>
      <c r="D15"/>
      <c r="E15">
        <v>156</v>
      </c>
      <c r="F15">
        <v>6205</v>
      </c>
      <c r="G15">
        <v>1985600</v>
      </c>
      <c r="H15">
        <v>0.217634</v>
      </c>
      <c r="I15">
        <v>0</v>
      </c>
      <c r="J15">
        <v>0</v>
      </c>
      <c r="K15">
        <v>0</v>
      </c>
      <c r="L15">
        <v>0</v>
      </c>
      <c r="M15">
        <v>266.271122</v>
      </c>
      <c r="N15">
        <v>0</v>
      </c>
      <c r="O15">
        <v>0.220622</v>
      </c>
      <c r="P15" s="75"/>
      <c r="Q15" s="55"/>
      <c r="R15" s="55">
        <f t="shared" si="0"/>
        <v>0</v>
      </c>
      <c r="S15" s="55"/>
      <c r="T15" s="55"/>
      <c r="U15" s="55"/>
      <c r="V15" s="55"/>
      <c r="W15" s="55"/>
      <c r="X15" s="55"/>
      <c r="Y15" s="55"/>
      <c r="Z15" s="76"/>
    </row>
    <row r="16" spans="1:26" ht="12.75">
      <c r="A16">
        <v>4</v>
      </c>
      <c r="B16">
        <v>0</v>
      </c>
      <c r="C16">
        <v>0</v>
      </c>
      <c r="D16"/>
      <c r="E16">
        <v>157</v>
      </c>
      <c r="F16">
        <v>5952</v>
      </c>
      <c r="G16">
        <v>1904640</v>
      </c>
      <c r="H16">
        <v>0.301923</v>
      </c>
      <c r="I16">
        <v>0</v>
      </c>
      <c r="J16">
        <v>0</v>
      </c>
      <c r="K16">
        <v>0</v>
      </c>
      <c r="L16">
        <v>0</v>
      </c>
      <c r="M16">
        <v>215.451939</v>
      </c>
      <c r="N16">
        <v>0</v>
      </c>
      <c r="O16">
        <v>0.211627</v>
      </c>
      <c r="P16" s="75"/>
      <c r="Q16" s="55"/>
      <c r="R16" s="55">
        <f t="shared" si="0"/>
        <v>0</v>
      </c>
      <c r="S16" s="55"/>
      <c r="T16" s="55"/>
      <c r="U16" s="55"/>
      <c r="V16" s="55"/>
      <c r="W16" s="55"/>
      <c r="X16" s="55"/>
      <c r="Y16" s="55"/>
      <c r="Z16" s="76"/>
    </row>
    <row r="17" spans="1:26" ht="12.75">
      <c r="A17">
        <v>5</v>
      </c>
      <c r="B17">
        <v>0</v>
      </c>
      <c r="C17">
        <v>0</v>
      </c>
      <c r="D17"/>
      <c r="E17">
        <v>181</v>
      </c>
      <c r="F17">
        <v>6290</v>
      </c>
      <c r="G17">
        <v>2012800</v>
      </c>
      <c r="H17">
        <v>0.171571</v>
      </c>
      <c r="I17">
        <v>0</v>
      </c>
      <c r="J17">
        <v>0</v>
      </c>
      <c r="K17">
        <v>0</v>
      </c>
      <c r="L17">
        <v>0</v>
      </c>
      <c r="M17">
        <v>245.675113</v>
      </c>
      <c r="N17">
        <v>0</v>
      </c>
      <c r="O17">
        <v>0.223644</v>
      </c>
      <c r="P17" s="75"/>
      <c r="Q17" s="55"/>
      <c r="R17" s="55">
        <f t="shared" si="0"/>
        <v>0</v>
      </c>
      <c r="S17" s="55"/>
      <c r="T17" s="55"/>
      <c r="U17" s="55"/>
      <c r="V17" s="55"/>
      <c r="W17" s="55"/>
      <c r="X17" s="55"/>
      <c r="Y17" s="55"/>
      <c r="Z17" s="76"/>
    </row>
    <row r="18" spans="1:26" ht="12.75">
      <c r="A18">
        <v>6</v>
      </c>
      <c r="B18">
        <v>0</v>
      </c>
      <c r="C18">
        <v>0</v>
      </c>
      <c r="D18"/>
      <c r="E18">
        <v>161</v>
      </c>
      <c r="F18">
        <v>6231</v>
      </c>
      <c r="G18">
        <v>1993920</v>
      </c>
      <c r="H18">
        <v>0.170788</v>
      </c>
      <c r="I18">
        <v>0</v>
      </c>
      <c r="J18">
        <v>0</v>
      </c>
      <c r="K18">
        <v>0</v>
      </c>
      <c r="L18">
        <v>0</v>
      </c>
      <c r="M18">
        <v>237.570668</v>
      </c>
      <c r="N18">
        <v>0</v>
      </c>
      <c r="O18">
        <v>0.221547</v>
      </c>
      <c r="P18" s="75"/>
      <c r="Q18" s="55"/>
      <c r="R18" s="55">
        <f t="shared" si="0"/>
        <v>0</v>
      </c>
      <c r="S18" s="55"/>
      <c r="T18" s="55"/>
      <c r="U18" s="55"/>
      <c r="V18" s="55"/>
      <c r="W18" s="55"/>
      <c r="X18" s="55"/>
      <c r="Y18" s="55"/>
      <c r="Z18" s="76"/>
    </row>
    <row r="19" spans="1:26" ht="12.75">
      <c r="A19">
        <v>7</v>
      </c>
      <c r="B19">
        <v>0</v>
      </c>
      <c r="C19">
        <v>0</v>
      </c>
      <c r="D19"/>
      <c r="E19">
        <v>63</v>
      </c>
      <c r="F19">
        <v>438</v>
      </c>
      <c r="G19">
        <v>140160</v>
      </c>
      <c r="H19">
        <v>0.158183</v>
      </c>
      <c r="I19">
        <v>0</v>
      </c>
      <c r="J19">
        <v>0</v>
      </c>
      <c r="K19">
        <v>0</v>
      </c>
      <c r="L19">
        <v>0</v>
      </c>
      <c r="M19">
        <v>256.405607</v>
      </c>
      <c r="N19">
        <v>0</v>
      </c>
      <c r="O19">
        <v>0.015573</v>
      </c>
      <c r="P19" s="75"/>
      <c r="Q19" s="55"/>
      <c r="R19" s="55">
        <f t="shared" si="0"/>
        <v>0</v>
      </c>
      <c r="S19" s="55"/>
      <c r="T19" s="55"/>
      <c r="U19" s="55"/>
      <c r="V19" s="55"/>
      <c r="W19" s="55"/>
      <c r="X19" s="55"/>
      <c r="Y19" s="55"/>
      <c r="Z19" s="76"/>
    </row>
    <row r="20" spans="1:26" ht="12.75">
      <c r="A20">
        <v>8</v>
      </c>
      <c r="B20">
        <v>0</v>
      </c>
      <c r="C20">
        <v>0</v>
      </c>
      <c r="D20"/>
      <c r="E20">
        <v>152</v>
      </c>
      <c r="F20">
        <v>6052</v>
      </c>
      <c r="G20">
        <v>1936640</v>
      </c>
      <c r="H20">
        <v>0.157121</v>
      </c>
      <c r="I20">
        <v>0</v>
      </c>
      <c r="J20">
        <v>0</v>
      </c>
      <c r="K20">
        <v>0</v>
      </c>
      <c r="L20">
        <v>0</v>
      </c>
      <c r="M20">
        <v>267.478659</v>
      </c>
      <c r="N20">
        <v>0</v>
      </c>
      <c r="O20">
        <v>0.215182</v>
      </c>
      <c r="P20" s="75"/>
      <c r="Q20" s="55"/>
      <c r="R20" s="55">
        <f t="shared" si="0"/>
        <v>0</v>
      </c>
      <c r="S20" s="55"/>
      <c r="T20" s="55"/>
      <c r="U20" s="55"/>
      <c r="V20" s="55"/>
      <c r="W20" s="55"/>
      <c r="X20" s="55"/>
      <c r="Y20" s="55"/>
      <c r="Z20" s="76"/>
    </row>
    <row r="21" spans="1:26" ht="12.75">
      <c r="A21">
        <v>9</v>
      </c>
      <c r="B21">
        <v>0</v>
      </c>
      <c r="C21">
        <v>0</v>
      </c>
      <c r="D21"/>
      <c r="E21">
        <v>153</v>
      </c>
      <c r="F21">
        <v>6210</v>
      </c>
      <c r="G21">
        <v>1987200</v>
      </c>
      <c r="H21">
        <v>0.159349</v>
      </c>
      <c r="I21">
        <v>0</v>
      </c>
      <c r="J21">
        <v>0</v>
      </c>
      <c r="K21">
        <v>0</v>
      </c>
      <c r="L21">
        <v>0</v>
      </c>
      <c r="M21">
        <v>267.639046</v>
      </c>
      <c r="N21">
        <v>0</v>
      </c>
      <c r="O21">
        <v>0.2208</v>
      </c>
      <c r="P21" s="75"/>
      <c r="Q21" s="55"/>
      <c r="R21" s="115">
        <v>0</v>
      </c>
      <c r="S21" s="55"/>
      <c r="T21" s="55"/>
      <c r="U21" s="55"/>
      <c r="V21" s="55"/>
      <c r="W21" s="55"/>
      <c r="X21" s="55"/>
      <c r="Y21" s="55"/>
      <c r="Z21" s="76"/>
    </row>
    <row r="22" spans="1:26" ht="12.75">
      <c r="A22">
        <v>10</v>
      </c>
      <c r="B22">
        <v>0</v>
      </c>
      <c r="C22">
        <v>0</v>
      </c>
      <c r="D22"/>
      <c r="E22">
        <v>156</v>
      </c>
      <c r="F22">
        <v>5929</v>
      </c>
      <c r="G22">
        <v>1897280</v>
      </c>
      <c r="H22">
        <v>0.235936</v>
      </c>
      <c r="I22">
        <v>0</v>
      </c>
      <c r="J22">
        <v>0</v>
      </c>
      <c r="K22">
        <v>0</v>
      </c>
      <c r="L22">
        <v>0</v>
      </c>
      <c r="M22">
        <v>265.222566</v>
      </c>
      <c r="N22">
        <v>0</v>
      </c>
      <c r="O22">
        <v>0.210809</v>
      </c>
      <c r="P22" s="75"/>
      <c r="Q22" s="55"/>
      <c r="R22" s="116">
        <f aca="true" t="shared" si="1" ref="R22:R30">(I22+K22)/F22</f>
        <v>0</v>
      </c>
      <c r="S22" s="55">
        <v>0.0001</v>
      </c>
      <c r="T22" s="55"/>
      <c r="U22" s="55"/>
      <c r="V22" s="55"/>
      <c r="W22" s="55"/>
      <c r="X22" s="55"/>
      <c r="Y22" s="55"/>
      <c r="Z22" s="76"/>
    </row>
    <row r="23" spans="1:26" ht="12.75">
      <c r="A23">
        <v>0</v>
      </c>
      <c r="B23">
        <v>11</v>
      </c>
      <c r="C23"/>
      <c r="D23">
        <v>15</v>
      </c>
      <c r="E23">
        <v>627</v>
      </c>
      <c r="F23">
        <v>4389</v>
      </c>
      <c r="G23">
        <v>17977344</v>
      </c>
      <c r="H23">
        <v>0.077165</v>
      </c>
      <c r="I23">
        <v>0</v>
      </c>
      <c r="J23">
        <v>0</v>
      </c>
      <c r="K23">
        <v>0</v>
      </c>
      <c r="L23">
        <v>0</v>
      </c>
      <c r="M23">
        <v>267.052319</v>
      </c>
      <c r="N23">
        <v>2</v>
      </c>
      <c r="O23">
        <v>1.997483</v>
      </c>
      <c r="P23" s="75"/>
      <c r="Q23" s="55"/>
      <c r="R23" s="116">
        <f t="shared" si="1"/>
        <v>0</v>
      </c>
      <c r="S23" s="55">
        <v>0.0001</v>
      </c>
      <c r="T23" s="55"/>
      <c r="U23" s="55"/>
      <c r="V23" s="55"/>
      <c r="W23" s="55"/>
      <c r="X23" s="55"/>
      <c r="Y23" s="55"/>
      <c r="Z23" s="76"/>
    </row>
    <row r="24" spans="1:26" ht="12.75">
      <c r="A24">
        <v>0</v>
      </c>
      <c r="B24">
        <v>12</v>
      </c>
      <c r="C24"/>
      <c r="D24">
        <v>15</v>
      </c>
      <c r="E24">
        <v>627</v>
      </c>
      <c r="F24">
        <v>4389</v>
      </c>
      <c r="G24">
        <v>17977344</v>
      </c>
      <c r="H24">
        <v>0.073974</v>
      </c>
      <c r="I24">
        <v>0</v>
      </c>
      <c r="J24">
        <v>0</v>
      </c>
      <c r="K24">
        <v>0</v>
      </c>
      <c r="L24">
        <v>0</v>
      </c>
      <c r="M24">
        <v>265.438884</v>
      </c>
      <c r="N24">
        <v>2</v>
      </c>
      <c r="O24">
        <v>1.997483</v>
      </c>
      <c r="P24" s="75"/>
      <c r="Q24" s="55"/>
      <c r="R24" s="116">
        <f t="shared" si="1"/>
        <v>0</v>
      </c>
      <c r="S24" s="55">
        <v>0.0001</v>
      </c>
      <c r="T24" s="55"/>
      <c r="U24" s="55"/>
      <c r="V24" s="55"/>
      <c r="W24" s="55"/>
      <c r="X24" s="55"/>
      <c r="Y24" s="55"/>
      <c r="Z24" s="76"/>
    </row>
    <row r="25" spans="1:26" ht="12.75">
      <c r="A25">
        <v>0</v>
      </c>
      <c r="B25">
        <v>13</v>
      </c>
      <c r="C25"/>
      <c r="D25">
        <v>15</v>
      </c>
      <c r="E25">
        <v>627</v>
      </c>
      <c r="F25">
        <v>4389</v>
      </c>
      <c r="G25">
        <v>17977344</v>
      </c>
      <c r="H25">
        <v>0.074286</v>
      </c>
      <c r="I25">
        <v>0</v>
      </c>
      <c r="J25">
        <v>0</v>
      </c>
      <c r="K25">
        <v>0</v>
      </c>
      <c r="L25">
        <v>0</v>
      </c>
      <c r="M25">
        <v>267.087363</v>
      </c>
      <c r="N25">
        <v>2</v>
      </c>
      <c r="O25">
        <v>1.997483</v>
      </c>
      <c r="P25" s="75"/>
      <c r="Q25" s="55"/>
      <c r="R25" s="116">
        <f t="shared" si="1"/>
        <v>0</v>
      </c>
      <c r="S25" s="55">
        <v>0.0001</v>
      </c>
      <c r="T25" s="55"/>
      <c r="U25" s="55"/>
      <c r="V25" s="55"/>
      <c r="W25" s="55"/>
      <c r="X25" s="55"/>
      <c r="Y25" s="55"/>
      <c r="Z25" s="76"/>
    </row>
    <row r="26" spans="1:26" ht="12.75">
      <c r="A26">
        <v>0</v>
      </c>
      <c r="B26">
        <v>14</v>
      </c>
      <c r="C26"/>
      <c r="D26">
        <v>15</v>
      </c>
      <c r="E26">
        <v>627</v>
      </c>
      <c r="F26">
        <v>4389</v>
      </c>
      <c r="G26">
        <v>17977344</v>
      </c>
      <c r="H26">
        <v>0.09272</v>
      </c>
      <c r="I26">
        <v>0</v>
      </c>
      <c r="J26">
        <v>0</v>
      </c>
      <c r="K26">
        <v>0</v>
      </c>
      <c r="L26">
        <v>0</v>
      </c>
      <c r="M26">
        <v>260.23876</v>
      </c>
      <c r="N26">
        <v>2</v>
      </c>
      <c r="O26">
        <v>1.997483</v>
      </c>
      <c r="P26" s="75"/>
      <c r="Q26" s="55"/>
      <c r="R26" s="116">
        <f t="shared" si="1"/>
        <v>0</v>
      </c>
      <c r="S26" s="55">
        <v>0.0001</v>
      </c>
      <c r="T26" s="55"/>
      <c r="U26" s="55"/>
      <c r="V26" s="55"/>
      <c r="W26" s="55"/>
      <c r="X26" s="55"/>
      <c r="Y26" s="55"/>
      <c r="Z26" s="76"/>
    </row>
    <row r="27" spans="1:26" ht="12.75">
      <c r="A27">
        <v>0</v>
      </c>
      <c r="B27">
        <v>15</v>
      </c>
      <c r="C27"/>
      <c r="D27">
        <v>15</v>
      </c>
      <c r="E27">
        <v>2508</v>
      </c>
      <c r="F27">
        <v>17556</v>
      </c>
      <c r="G27">
        <v>71909376</v>
      </c>
      <c r="H27">
        <v>0.038917</v>
      </c>
      <c r="I27">
        <v>0</v>
      </c>
      <c r="J27">
        <v>0</v>
      </c>
      <c r="K27">
        <v>0</v>
      </c>
      <c r="L27">
        <v>0</v>
      </c>
      <c r="M27">
        <v>269.999995</v>
      </c>
      <c r="N27">
        <v>8</v>
      </c>
      <c r="O27">
        <v>7.989931</v>
      </c>
      <c r="P27" s="75"/>
      <c r="Q27" s="55"/>
      <c r="R27" s="116">
        <f t="shared" si="1"/>
        <v>0</v>
      </c>
      <c r="S27" s="55">
        <v>0.0001</v>
      </c>
      <c r="T27" s="55"/>
      <c r="U27" s="55"/>
      <c r="V27" s="55"/>
      <c r="W27" s="55"/>
      <c r="X27" s="55"/>
      <c r="Y27" s="55"/>
      <c r="Z27" s="76"/>
    </row>
    <row r="28" spans="1:26" ht="12.75">
      <c r="A28">
        <v>0</v>
      </c>
      <c r="B28">
        <v>16</v>
      </c>
      <c r="C28"/>
      <c r="D28">
        <v>15</v>
      </c>
      <c r="E28">
        <v>2509</v>
      </c>
      <c r="F28">
        <v>17563</v>
      </c>
      <c r="G28">
        <v>71938048</v>
      </c>
      <c r="H28">
        <v>0.038534</v>
      </c>
      <c r="I28">
        <v>0</v>
      </c>
      <c r="J28">
        <v>0</v>
      </c>
      <c r="K28">
        <v>0</v>
      </c>
      <c r="L28">
        <v>0</v>
      </c>
      <c r="M28">
        <v>270.000018</v>
      </c>
      <c r="N28">
        <v>8</v>
      </c>
      <c r="O28">
        <v>7.993116</v>
      </c>
      <c r="P28" s="75"/>
      <c r="Q28" s="55"/>
      <c r="R28" s="116">
        <f t="shared" si="1"/>
        <v>0</v>
      </c>
      <c r="S28" s="55">
        <v>0.0001</v>
      </c>
      <c r="T28" s="55"/>
      <c r="U28" s="55"/>
      <c r="V28" s="55"/>
      <c r="W28" s="55"/>
      <c r="X28" s="55"/>
      <c r="Y28" s="55"/>
      <c r="Z28" s="76"/>
    </row>
    <row r="29" spans="1:26" ht="12.75">
      <c r="A29">
        <v>0</v>
      </c>
      <c r="B29">
        <v>17</v>
      </c>
      <c r="C29"/>
      <c r="D29">
        <v>15</v>
      </c>
      <c r="E29">
        <v>2509</v>
      </c>
      <c r="F29">
        <v>17563</v>
      </c>
      <c r="G29">
        <v>71938048</v>
      </c>
      <c r="H29">
        <v>0.03787</v>
      </c>
      <c r="I29">
        <v>0</v>
      </c>
      <c r="J29">
        <v>0</v>
      </c>
      <c r="K29">
        <v>0</v>
      </c>
      <c r="L29">
        <v>0</v>
      </c>
      <c r="M29">
        <v>269.999994</v>
      </c>
      <c r="N29">
        <v>8</v>
      </c>
      <c r="O29">
        <v>7.993116</v>
      </c>
      <c r="P29" s="75"/>
      <c r="Q29" s="55"/>
      <c r="R29" s="116">
        <f t="shared" si="1"/>
        <v>0</v>
      </c>
      <c r="S29" s="55">
        <v>0.0001</v>
      </c>
      <c r="T29" s="55"/>
      <c r="U29" s="55"/>
      <c r="V29" s="55"/>
      <c r="W29" s="55"/>
      <c r="X29" s="55"/>
      <c r="Y29" s="55"/>
      <c r="Z29" s="76"/>
    </row>
    <row r="30" spans="1:26" ht="12.75">
      <c r="A30">
        <v>0</v>
      </c>
      <c r="B30">
        <v>18</v>
      </c>
      <c r="C30"/>
      <c r="D30">
        <v>15</v>
      </c>
      <c r="E30">
        <v>1874</v>
      </c>
      <c r="F30">
        <v>3748</v>
      </c>
      <c r="G30">
        <v>44976000</v>
      </c>
      <c r="H30">
        <v>0.038951</v>
      </c>
      <c r="I30">
        <v>0</v>
      </c>
      <c r="J30">
        <v>0</v>
      </c>
      <c r="K30">
        <v>0</v>
      </c>
      <c r="L30">
        <v>0</v>
      </c>
      <c r="M30">
        <v>270.000001</v>
      </c>
      <c r="N30">
        <v>5</v>
      </c>
      <c r="O30">
        <v>4.997333</v>
      </c>
      <c r="P30" s="75"/>
      <c r="Q30" s="55"/>
      <c r="R30" s="116">
        <f t="shared" si="1"/>
        <v>0</v>
      </c>
      <c r="S30" s="55">
        <v>0.0001</v>
      </c>
      <c r="T30" s="55"/>
      <c r="U30" s="55"/>
      <c r="V30" s="55"/>
      <c r="W30" s="55"/>
      <c r="X30" s="55"/>
      <c r="Y30" s="55"/>
      <c r="Z30" s="76"/>
    </row>
    <row r="31" spans="1:26" ht="12.75">
      <c r="A31">
        <v>0</v>
      </c>
      <c r="B31">
        <v>24</v>
      </c>
      <c r="C31"/>
      <c r="D31">
        <v>13</v>
      </c>
      <c r="E31">
        <v>900</v>
      </c>
      <c r="F31">
        <v>900</v>
      </c>
      <c r="G31">
        <v>864000</v>
      </c>
      <c r="H31">
        <v>0.032899</v>
      </c>
      <c r="I31">
        <v>29</v>
      </c>
      <c r="J31">
        <v>27840</v>
      </c>
      <c r="K31">
        <v>0</v>
      </c>
      <c r="L31">
        <v>0</v>
      </c>
      <c r="M31">
        <v>270.000005</v>
      </c>
      <c r="N31">
        <v>0.096</v>
      </c>
      <c r="O31">
        <v>0.096</v>
      </c>
      <c r="P31" s="75"/>
      <c r="Q31" s="55"/>
      <c r="R31" s="101">
        <f aca="true" t="shared" si="2" ref="R31:R61">(I31+K31)*100/F31</f>
        <v>3.2222222222222223</v>
      </c>
      <c r="S31" s="103">
        <v>0.05</v>
      </c>
      <c r="T31" s="103"/>
      <c r="U31" s="103"/>
      <c r="V31" s="55"/>
      <c r="W31" s="55"/>
      <c r="X31" s="55"/>
      <c r="Y31" s="55"/>
      <c r="Z31" s="76"/>
    </row>
    <row r="32" spans="1:26" ht="12.75">
      <c r="A32">
        <v>0</v>
      </c>
      <c r="B32">
        <v>25</v>
      </c>
      <c r="C32"/>
      <c r="D32">
        <v>13</v>
      </c>
      <c r="E32">
        <v>900</v>
      </c>
      <c r="F32">
        <v>900</v>
      </c>
      <c r="G32">
        <v>864000</v>
      </c>
      <c r="H32">
        <v>0.032847</v>
      </c>
      <c r="I32">
        <v>33</v>
      </c>
      <c r="J32">
        <v>31680</v>
      </c>
      <c r="K32">
        <v>0</v>
      </c>
      <c r="L32">
        <v>0</v>
      </c>
      <c r="M32">
        <v>268.81308</v>
      </c>
      <c r="N32">
        <v>0.096</v>
      </c>
      <c r="O32">
        <v>0.096</v>
      </c>
      <c r="P32" s="75"/>
      <c r="Q32" s="55"/>
      <c r="R32" s="101">
        <f t="shared" si="2"/>
        <v>3.6666666666666665</v>
      </c>
      <c r="S32" s="103">
        <v>0.05</v>
      </c>
      <c r="T32" s="103"/>
      <c r="U32" s="103"/>
      <c r="V32" s="55"/>
      <c r="W32" s="55"/>
      <c r="X32" s="55"/>
      <c r="Y32" s="55"/>
      <c r="Z32" s="76"/>
    </row>
    <row r="33" spans="1:26" ht="12.75">
      <c r="A33">
        <v>0</v>
      </c>
      <c r="B33">
        <v>26</v>
      </c>
      <c r="C33"/>
      <c r="D33">
        <v>13</v>
      </c>
      <c r="E33">
        <v>903</v>
      </c>
      <c r="F33">
        <v>900</v>
      </c>
      <c r="G33">
        <v>864000</v>
      </c>
      <c r="H33">
        <v>0.032313</v>
      </c>
      <c r="I33">
        <v>25</v>
      </c>
      <c r="J33">
        <v>24000</v>
      </c>
      <c r="K33">
        <v>0</v>
      </c>
      <c r="L33">
        <v>0</v>
      </c>
      <c r="M33">
        <v>269.044046</v>
      </c>
      <c r="N33">
        <v>0.096</v>
      </c>
      <c r="O33">
        <v>0.096</v>
      </c>
      <c r="P33" s="75"/>
      <c r="Q33" s="55"/>
      <c r="R33" s="101">
        <f t="shared" si="2"/>
        <v>2.7777777777777777</v>
      </c>
      <c r="S33" s="103">
        <v>0.05</v>
      </c>
      <c r="T33" s="103"/>
      <c r="U33" s="103"/>
      <c r="V33" s="55"/>
      <c r="W33" s="55"/>
      <c r="X33" s="55"/>
      <c r="Y33" s="55"/>
      <c r="Z33" s="76"/>
    </row>
    <row r="34" spans="1:26" ht="12.75">
      <c r="A34">
        <v>0</v>
      </c>
      <c r="B34">
        <v>27</v>
      </c>
      <c r="C34"/>
      <c r="D34">
        <v>13</v>
      </c>
      <c r="E34">
        <v>900</v>
      </c>
      <c r="F34">
        <v>900</v>
      </c>
      <c r="G34">
        <v>864000</v>
      </c>
      <c r="H34">
        <v>0.03265</v>
      </c>
      <c r="I34">
        <v>31</v>
      </c>
      <c r="J34">
        <v>29760</v>
      </c>
      <c r="K34">
        <v>0</v>
      </c>
      <c r="L34">
        <v>0</v>
      </c>
      <c r="M34">
        <v>267.022588</v>
      </c>
      <c r="N34">
        <v>0.096</v>
      </c>
      <c r="O34">
        <v>0.096</v>
      </c>
      <c r="P34" s="75"/>
      <c r="Q34" s="55"/>
      <c r="R34" s="101">
        <f t="shared" si="2"/>
        <v>3.4444444444444446</v>
      </c>
      <c r="S34" s="103">
        <v>0.05</v>
      </c>
      <c r="T34" s="103"/>
      <c r="U34" s="103"/>
      <c r="V34" s="55"/>
      <c r="W34" s="55"/>
      <c r="X34" s="55"/>
      <c r="Y34" s="55"/>
      <c r="Z34" s="76"/>
    </row>
    <row r="35" spans="1:26" ht="12.75">
      <c r="A35">
        <v>0</v>
      </c>
      <c r="B35">
        <v>28</v>
      </c>
      <c r="C35"/>
      <c r="D35">
        <v>13</v>
      </c>
      <c r="E35">
        <v>903</v>
      </c>
      <c r="F35">
        <v>900</v>
      </c>
      <c r="G35">
        <v>864000</v>
      </c>
      <c r="H35">
        <v>0.032999</v>
      </c>
      <c r="I35">
        <v>28</v>
      </c>
      <c r="J35">
        <v>26880</v>
      </c>
      <c r="K35">
        <v>0</v>
      </c>
      <c r="L35">
        <v>0</v>
      </c>
      <c r="M35">
        <v>269.360343</v>
      </c>
      <c r="N35">
        <v>0.096</v>
      </c>
      <c r="O35">
        <v>0.096</v>
      </c>
      <c r="P35" s="75"/>
      <c r="Q35" s="55"/>
      <c r="R35" s="101">
        <f t="shared" si="2"/>
        <v>3.111111111111111</v>
      </c>
      <c r="S35" s="103">
        <v>0.05</v>
      </c>
      <c r="T35" s="103"/>
      <c r="U35" s="103"/>
      <c r="V35" s="55"/>
      <c r="W35" s="55"/>
      <c r="X35" s="55"/>
      <c r="Y35" s="55"/>
      <c r="Z35" s="76"/>
    </row>
    <row r="36" spans="1:26" ht="12.75">
      <c r="A36">
        <v>0</v>
      </c>
      <c r="B36">
        <v>29</v>
      </c>
      <c r="C36"/>
      <c r="D36">
        <v>13</v>
      </c>
      <c r="E36">
        <v>916</v>
      </c>
      <c r="F36">
        <v>900</v>
      </c>
      <c r="G36">
        <v>864000</v>
      </c>
      <c r="H36">
        <v>0.032275</v>
      </c>
      <c r="I36">
        <v>29</v>
      </c>
      <c r="J36">
        <v>27840</v>
      </c>
      <c r="K36">
        <v>0</v>
      </c>
      <c r="L36">
        <v>0</v>
      </c>
      <c r="M36">
        <v>257.576637</v>
      </c>
      <c r="N36">
        <v>0.096</v>
      </c>
      <c r="O36">
        <v>0.096</v>
      </c>
      <c r="P36" s="75"/>
      <c r="Q36" s="55"/>
      <c r="R36" s="101">
        <f t="shared" si="2"/>
        <v>3.2222222222222223</v>
      </c>
      <c r="S36" s="103">
        <v>0.05</v>
      </c>
      <c r="T36" s="103"/>
      <c r="U36" s="103"/>
      <c r="V36" s="55"/>
      <c r="W36" s="55"/>
      <c r="X36" s="55"/>
      <c r="Y36" s="55"/>
      <c r="Z36" s="76"/>
    </row>
    <row r="37" spans="1:26" ht="12.75">
      <c r="A37">
        <v>0</v>
      </c>
      <c r="B37">
        <v>30</v>
      </c>
      <c r="C37"/>
      <c r="D37">
        <v>13</v>
      </c>
      <c r="E37">
        <v>897</v>
      </c>
      <c r="F37">
        <v>897</v>
      </c>
      <c r="G37">
        <v>861120</v>
      </c>
      <c r="H37">
        <v>0.032466</v>
      </c>
      <c r="I37">
        <v>30</v>
      </c>
      <c r="J37">
        <v>28800</v>
      </c>
      <c r="K37">
        <v>0</v>
      </c>
      <c r="L37">
        <v>0</v>
      </c>
      <c r="M37">
        <v>269.764149</v>
      </c>
      <c r="N37">
        <v>0.096</v>
      </c>
      <c r="O37">
        <v>0.09568</v>
      </c>
      <c r="P37" s="75"/>
      <c r="Q37" s="55"/>
      <c r="R37" s="101">
        <f t="shared" si="2"/>
        <v>3.3444816053511706</v>
      </c>
      <c r="S37" s="103">
        <v>0.05</v>
      </c>
      <c r="T37" s="103"/>
      <c r="U37" s="103"/>
      <c r="V37" s="55"/>
      <c r="W37" s="55"/>
      <c r="X37" s="55"/>
      <c r="Y37" s="55"/>
      <c r="Z37" s="76"/>
    </row>
    <row r="38" spans="1:26" ht="12.75">
      <c r="A38">
        <v>0</v>
      </c>
      <c r="B38">
        <v>31</v>
      </c>
      <c r="C38"/>
      <c r="D38">
        <v>13</v>
      </c>
      <c r="E38">
        <v>897</v>
      </c>
      <c r="F38">
        <v>897</v>
      </c>
      <c r="G38">
        <v>861120</v>
      </c>
      <c r="H38">
        <v>0.03252</v>
      </c>
      <c r="I38">
        <v>34</v>
      </c>
      <c r="J38">
        <v>32640</v>
      </c>
      <c r="K38">
        <v>0</v>
      </c>
      <c r="L38">
        <v>0</v>
      </c>
      <c r="M38">
        <v>244.564882</v>
      </c>
      <c r="N38">
        <v>0.096</v>
      </c>
      <c r="O38">
        <v>0.09568</v>
      </c>
      <c r="P38" s="75"/>
      <c r="Q38" s="55"/>
      <c r="R38" s="101">
        <f t="shared" si="2"/>
        <v>3.79041248606466</v>
      </c>
      <c r="S38" s="103">
        <v>0.05</v>
      </c>
      <c r="T38" s="103"/>
      <c r="U38" s="103"/>
      <c r="V38" s="55"/>
      <c r="W38" s="55"/>
      <c r="X38" s="55"/>
      <c r="Y38" s="55"/>
      <c r="Z38" s="76"/>
    </row>
    <row r="39" spans="1:26" ht="12.75">
      <c r="A39">
        <v>0</v>
      </c>
      <c r="B39">
        <v>32</v>
      </c>
      <c r="C39"/>
      <c r="D39">
        <v>13</v>
      </c>
      <c r="E39">
        <v>904</v>
      </c>
      <c r="F39">
        <v>897</v>
      </c>
      <c r="G39">
        <v>861120</v>
      </c>
      <c r="H39">
        <v>0.032857</v>
      </c>
      <c r="I39">
        <v>30</v>
      </c>
      <c r="J39">
        <v>28800</v>
      </c>
      <c r="K39">
        <v>0</v>
      </c>
      <c r="L39">
        <v>0</v>
      </c>
      <c r="M39">
        <v>268.418714</v>
      </c>
      <c r="N39">
        <v>0.096</v>
      </c>
      <c r="O39">
        <v>0.09568</v>
      </c>
      <c r="P39" s="75"/>
      <c r="Q39" s="55"/>
      <c r="R39" s="101">
        <f t="shared" si="2"/>
        <v>3.3444816053511706</v>
      </c>
      <c r="S39" s="103">
        <v>0.05</v>
      </c>
      <c r="T39" s="103"/>
      <c r="U39" s="103"/>
      <c r="V39" s="55"/>
      <c r="W39" s="55"/>
      <c r="X39" s="55"/>
      <c r="Y39" s="55"/>
      <c r="Z39" s="76"/>
    </row>
    <row r="40" spans="1:26" ht="12.75">
      <c r="A40">
        <v>0</v>
      </c>
      <c r="B40">
        <v>33</v>
      </c>
      <c r="C40"/>
      <c r="D40">
        <v>13</v>
      </c>
      <c r="E40">
        <v>897</v>
      </c>
      <c r="F40">
        <v>897</v>
      </c>
      <c r="G40">
        <v>861120</v>
      </c>
      <c r="H40">
        <v>0.031791</v>
      </c>
      <c r="I40">
        <v>24</v>
      </c>
      <c r="J40">
        <v>23040</v>
      </c>
      <c r="K40">
        <v>0</v>
      </c>
      <c r="L40">
        <v>0</v>
      </c>
      <c r="M40">
        <v>269.806892</v>
      </c>
      <c r="N40">
        <v>0.096</v>
      </c>
      <c r="O40">
        <v>0.09568</v>
      </c>
      <c r="P40" s="75"/>
      <c r="Q40" s="55"/>
      <c r="R40" s="101">
        <f t="shared" si="2"/>
        <v>2.6755852842809364</v>
      </c>
      <c r="S40" s="103">
        <v>0.05</v>
      </c>
      <c r="T40" s="103"/>
      <c r="U40" s="103"/>
      <c r="V40" s="55"/>
      <c r="W40" s="55"/>
      <c r="X40" s="55"/>
      <c r="Y40" s="55"/>
      <c r="Z40" s="76"/>
    </row>
    <row r="41" spans="1:26" ht="12.75">
      <c r="A41">
        <v>0</v>
      </c>
      <c r="B41">
        <v>34</v>
      </c>
      <c r="C41"/>
      <c r="D41">
        <v>13</v>
      </c>
      <c r="E41">
        <v>897</v>
      </c>
      <c r="F41">
        <v>897</v>
      </c>
      <c r="G41">
        <v>861120</v>
      </c>
      <c r="H41">
        <v>0.032128</v>
      </c>
      <c r="I41">
        <v>24</v>
      </c>
      <c r="J41">
        <v>23040</v>
      </c>
      <c r="K41">
        <v>0</v>
      </c>
      <c r="L41">
        <v>0</v>
      </c>
      <c r="M41">
        <v>270</v>
      </c>
      <c r="N41">
        <v>0.096</v>
      </c>
      <c r="O41">
        <v>0.09568</v>
      </c>
      <c r="P41" s="75"/>
      <c r="Q41" s="55"/>
      <c r="R41" s="101">
        <f t="shared" si="2"/>
        <v>2.6755852842809364</v>
      </c>
      <c r="S41" s="103">
        <v>0.05</v>
      </c>
      <c r="T41" s="103"/>
      <c r="U41" s="103"/>
      <c r="V41" s="55"/>
      <c r="W41" s="55"/>
      <c r="X41" s="55"/>
      <c r="Y41" s="55"/>
      <c r="Z41" s="76"/>
    </row>
    <row r="42" spans="1:26" ht="12.75">
      <c r="A42">
        <v>20</v>
      </c>
      <c r="B42">
        <v>0</v>
      </c>
      <c r="C42"/>
      <c r="D42">
        <v>13</v>
      </c>
      <c r="E42">
        <v>900</v>
      </c>
      <c r="F42">
        <v>900</v>
      </c>
      <c r="G42">
        <v>864000</v>
      </c>
      <c r="H42">
        <v>0.053326</v>
      </c>
      <c r="I42">
        <v>43</v>
      </c>
      <c r="J42">
        <v>41280</v>
      </c>
      <c r="K42">
        <v>0</v>
      </c>
      <c r="L42">
        <v>0</v>
      </c>
      <c r="M42">
        <v>242.493753</v>
      </c>
      <c r="N42">
        <v>0.096</v>
      </c>
      <c r="O42">
        <v>0.096</v>
      </c>
      <c r="P42" s="75"/>
      <c r="Q42" s="55"/>
      <c r="R42" s="101">
        <f t="shared" si="2"/>
        <v>4.777777777777778</v>
      </c>
      <c r="S42" s="103">
        <v>0.05</v>
      </c>
      <c r="T42" s="103"/>
      <c r="U42" s="103"/>
      <c r="V42" s="55"/>
      <c r="W42" s="55"/>
      <c r="X42" s="55"/>
      <c r="Y42" s="55"/>
      <c r="Z42" s="76"/>
    </row>
    <row r="43" spans="1:26" ht="12.75">
      <c r="A43">
        <v>21</v>
      </c>
      <c r="B43">
        <v>0</v>
      </c>
      <c r="C43"/>
      <c r="D43">
        <v>13</v>
      </c>
      <c r="E43">
        <v>900</v>
      </c>
      <c r="F43">
        <v>900</v>
      </c>
      <c r="G43">
        <v>864000</v>
      </c>
      <c r="H43">
        <v>0.03366</v>
      </c>
      <c r="I43">
        <v>36</v>
      </c>
      <c r="J43">
        <v>34560</v>
      </c>
      <c r="K43">
        <v>0</v>
      </c>
      <c r="L43">
        <v>0</v>
      </c>
      <c r="M43">
        <v>268.205323</v>
      </c>
      <c r="N43">
        <v>0.096</v>
      </c>
      <c r="O43">
        <v>0.096</v>
      </c>
      <c r="P43" s="75"/>
      <c r="Q43" s="55"/>
      <c r="R43" s="101">
        <f t="shared" si="2"/>
        <v>4</v>
      </c>
      <c r="S43" s="103">
        <v>0.05</v>
      </c>
      <c r="T43" s="103"/>
      <c r="U43" s="103"/>
      <c r="V43" s="55"/>
      <c r="W43" s="55"/>
      <c r="X43" s="55"/>
      <c r="Y43" s="55"/>
      <c r="Z43" s="76"/>
    </row>
    <row r="44" spans="1:26" ht="12.75">
      <c r="A44">
        <v>22</v>
      </c>
      <c r="B44">
        <v>0</v>
      </c>
      <c r="C44"/>
      <c r="D44">
        <v>13</v>
      </c>
      <c r="E44">
        <v>900</v>
      </c>
      <c r="F44">
        <v>900</v>
      </c>
      <c r="G44">
        <v>864000</v>
      </c>
      <c r="H44">
        <v>0.033901</v>
      </c>
      <c r="I44">
        <v>35</v>
      </c>
      <c r="J44">
        <v>33600</v>
      </c>
      <c r="K44">
        <v>0</v>
      </c>
      <c r="L44">
        <v>0</v>
      </c>
      <c r="M44">
        <v>269.445674</v>
      </c>
      <c r="N44">
        <v>0.096</v>
      </c>
      <c r="O44">
        <v>0.096</v>
      </c>
      <c r="P44" s="75"/>
      <c r="Q44" s="55"/>
      <c r="R44" s="101">
        <f t="shared" si="2"/>
        <v>3.888888888888889</v>
      </c>
      <c r="S44" s="103">
        <v>0.05</v>
      </c>
      <c r="T44" s="103"/>
      <c r="U44" s="103"/>
      <c r="V44" s="55"/>
      <c r="W44" s="55"/>
      <c r="X44" s="55"/>
      <c r="Y44" s="55"/>
      <c r="Z44" s="76"/>
    </row>
    <row r="45" spans="1:26" ht="12.75">
      <c r="A45">
        <v>23</v>
      </c>
      <c r="B45">
        <v>0</v>
      </c>
      <c r="C45"/>
      <c r="D45">
        <v>13</v>
      </c>
      <c r="E45">
        <v>900</v>
      </c>
      <c r="F45">
        <v>900</v>
      </c>
      <c r="G45">
        <v>864000</v>
      </c>
      <c r="H45">
        <v>0.034142</v>
      </c>
      <c r="I45">
        <v>35</v>
      </c>
      <c r="J45">
        <v>33600</v>
      </c>
      <c r="K45">
        <v>0</v>
      </c>
      <c r="L45">
        <v>0</v>
      </c>
      <c r="M45">
        <v>269.999989</v>
      </c>
      <c r="N45">
        <v>0.096</v>
      </c>
      <c r="O45">
        <v>0.096</v>
      </c>
      <c r="P45" s="75"/>
      <c r="Q45" s="55"/>
      <c r="R45" s="101">
        <f t="shared" si="2"/>
        <v>3.888888888888889</v>
      </c>
      <c r="S45" s="103">
        <v>0.05</v>
      </c>
      <c r="T45" s="103"/>
      <c r="U45" s="103"/>
      <c r="V45" s="55"/>
      <c r="W45" s="55"/>
      <c r="X45" s="55"/>
      <c r="Y45" s="55"/>
      <c r="Z45" s="76"/>
    </row>
    <row r="46" spans="1:26" ht="12.75">
      <c r="A46">
        <v>24</v>
      </c>
      <c r="B46">
        <v>0</v>
      </c>
      <c r="C46"/>
      <c r="D46">
        <v>13</v>
      </c>
      <c r="E46">
        <v>900</v>
      </c>
      <c r="F46">
        <v>900</v>
      </c>
      <c r="G46">
        <v>864000</v>
      </c>
      <c r="H46">
        <v>0.033056</v>
      </c>
      <c r="I46">
        <v>35</v>
      </c>
      <c r="J46">
        <v>33600</v>
      </c>
      <c r="K46">
        <v>0</v>
      </c>
      <c r="L46">
        <v>0</v>
      </c>
      <c r="M46">
        <v>270.000001</v>
      </c>
      <c r="N46">
        <v>0.096</v>
      </c>
      <c r="O46">
        <v>0.096</v>
      </c>
      <c r="P46" s="75"/>
      <c r="Q46" s="55"/>
      <c r="R46" s="101">
        <f t="shared" si="2"/>
        <v>3.888888888888889</v>
      </c>
      <c r="S46" s="103">
        <v>0.05</v>
      </c>
      <c r="T46" s="103"/>
      <c r="U46" s="103"/>
      <c r="V46" s="55"/>
      <c r="W46" s="55"/>
      <c r="X46" s="55"/>
      <c r="Y46" s="55"/>
      <c r="Z46" s="76"/>
    </row>
    <row r="47" spans="1:26" ht="12.75">
      <c r="A47">
        <v>25</v>
      </c>
      <c r="B47">
        <v>0</v>
      </c>
      <c r="C47"/>
      <c r="D47">
        <v>13</v>
      </c>
      <c r="E47">
        <v>900</v>
      </c>
      <c r="F47">
        <v>900</v>
      </c>
      <c r="G47">
        <v>864000</v>
      </c>
      <c r="H47">
        <v>0.033014</v>
      </c>
      <c r="I47">
        <v>35</v>
      </c>
      <c r="J47">
        <v>33600</v>
      </c>
      <c r="K47">
        <v>0</v>
      </c>
      <c r="L47">
        <v>0</v>
      </c>
      <c r="M47">
        <v>268.856893</v>
      </c>
      <c r="N47">
        <v>0.096</v>
      </c>
      <c r="O47">
        <v>0.096</v>
      </c>
      <c r="P47" s="75"/>
      <c r="Q47" s="55"/>
      <c r="R47" s="101">
        <f t="shared" si="2"/>
        <v>3.888888888888889</v>
      </c>
      <c r="S47" s="103">
        <v>0.05</v>
      </c>
      <c r="T47" s="103"/>
      <c r="U47" s="103"/>
      <c r="V47" s="55"/>
      <c r="W47" s="55"/>
      <c r="X47" s="55"/>
      <c r="Y47" s="55"/>
      <c r="Z47" s="76"/>
    </row>
    <row r="48" spans="1:26" ht="12.75">
      <c r="A48">
        <v>26</v>
      </c>
      <c r="B48">
        <v>0</v>
      </c>
      <c r="C48"/>
      <c r="D48">
        <v>13</v>
      </c>
      <c r="E48">
        <v>900</v>
      </c>
      <c r="F48">
        <v>900</v>
      </c>
      <c r="G48">
        <v>864000</v>
      </c>
      <c r="H48">
        <v>0.03249</v>
      </c>
      <c r="I48">
        <v>35</v>
      </c>
      <c r="J48">
        <v>33600</v>
      </c>
      <c r="K48">
        <v>0</v>
      </c>
      <c r="L48">
        <v>0</v>
      </c>
      <c r="M48">
        <v>269.073631</v>
      </c>
      <c r="N48">
        <v>0.096</v>
      </c>
      <c r="O48">
        <v>0.096</v>
      </c>
      <c r="P48" s="75"/>
      <c r="Q48" s="55"/>
      <c r="R48" s="101">
        <f t="shared" si="2"/>
        <v>3.888888888888889</v>
      </c>
      <c r="S48" s="103">
        <v>0.05</v>
      </c>
      <c r="T48" s="103"/>
      <c r="U48" s="103"/>
      <c r="V48" s="55"/>
      <c r="W48" s="55"/>
      <c r="X48" s="55"/>
      <c r="Y48" s="55"/>
      <c r="Z48" s="76"/>
    </row>
    <row r="49" spans="1:26" ht="12.75">
      <c r="A49">
        <v>27</v>
      </c>
      <c r="B49">
        <v>0</v>
      </c>
      <c r="C49"/>
      <c r="D49">
        <v>13</v>
      </c>
      <c r="E49">
        <v>900</v>
      </c>
      <c r="F49">
        <v>900</v>
      </c>
      <c r="G49">
        <v>864000</v>
      </c>
      <c r="H49">
        <v>0.059368</v>
      </c>
      <c r="I49">
        <v>40</v>
      </c>
      <c r="J49">
        <v>38400</v>
      </c>
      <c r="K49">
        <v>0</v>
      </c>
      <c r="L49">
        <v>0</v>
      </c>
      <c r="M49">
        <v>267.133808</v>
      </c>
      <c r="N49">
        <v>0.096</v>
      </c>
      <c r="O49">
        <v>0.096</v>
      </c>
      <c r="P49" s="75"/>
      <c r="Q49" s="55"/>
      <c r="R49" s="101">
        <f t="shared" si="2"/>
        <v>4.444444444444445</v>
      </c>
      <c r="S49" s="103">
        <v>0.05</v>
      </c>
      <c r="T49" s="103"/>
      <c r="U49" s="103"/>
      <c r="V49" s="55"/>
      <c r="W49" s="55"/>
      <c r="X49" s="55"/>
      <c r="Y49" s="55"/>
      <c r="Z49" s="76"/>
    </row>
    <row r="50" spans="1:26" ht="12.75">
      <c r="A50">
        <v>28</v>
      </c>
      <c r="B50">
        <v>0</v>
      </c>
      <c r="C50"/>
      <c r="D50">
        <v>13</v>
      </c>
      <c r="E50">
        <v>900</v>
      </c>
      <c r="F50">
        <v>900</v>
      </c>
      <c r="G50">
        <v>864000</v>
      </c>
      <c r="H50">
        <v>0.032241</v>
      </c>
      <c r="I50">
        <v>36</v>
      </c>
      <c r="J50">
        <v>34560</v>
      </c>
      <c r="K50">
        <v>0</v>
      </c>
      <c r="L50">
        <v>0</v>
      </c>
      <c r="M50">
        <v>269.374915</v>
      </c>
      <c r="N50">
        <v>0.096</v>
      </c>
      <c r="O50">
        <v>0.096</v>
      </c>
      <c r="P50" s="75"/>
      <c r="Q50" s="55"/>
      <c r="R50" s="101">
        <f t="shared" si="2"/>
        <v>4</v>
      </c>
      <c r="S50" s="103">
        <v>0.05</v>
      </c>
      <c r="T50" s="103"/>
      <c r="U50" s="103"/>
      <c r="V50" s="55"/>
      <c r="W50" s="55"/>
      <c r="X50" s="55"/>
      <c r="Y50" s="55"/>
      <c r="Z50" s="76"/>
    </row>
    <row r="51" spans="1:26" ht="12.75">
      <c r="A51">
        <v>29</v>
      </c>
      <c r="B51">
        <v>0</v>
      </c>
      <c r="C51"/>
      <c r="D51">
        <v>13</v>
      </c>
      <c r="E51">
        <v>897</v>
      </c>
      <c r="F51">
        <v>897</v>
      </c>
      <c r="G51">
        <v>861120</v>
      </c>
      <c r="H51">
        <v>0.032482</v>
      </c>
      <c r="I51">
        <v>36</v>
      </c>
      <c r="J51">
        <v>34560</v>
      </c>
      <c r="K51">
        <v>0</v>
      </c>
      <c r="L51">
        <v>0</v>
      </c>
      <c r="M51">
        <v>257.960098</v>
      </c>
      <c r="N51">
        <v>0.096</v>
      </c>
      <c r="O51">
        <v>0.09568</v>
      </c>
      <c r="P51" s="75"/>
      <c r="Q51" s="55"/>
      <c r="R51" s="101">
        <f t="shared" si="2"/>
        <v>4.013377926421405</v>
      </c>
      <c r="S51" s="103">
        <v>0.05</v>
      </c>
      <c r="T51" s="103"/>
      <c r="U51" s="103"/>
      <c r="V51" s="55"/>
      <c r="W51" s="55"/>
      <c r="X51" s="55"/>
      <c r="Y51" s="55"/>
      <c r="Z51" s="76"/>
    </row>
    <row r="52" spans="1:26" ht="12.75">
      <c r="A52">
        <v>30</v>
      </c>
      <c r="B52">
        <v>0</v>
      </c>
      <c r="C52"/>
      <c r="D52">
        <v>13</v>
      </c>
      <c r="E52">
        <v>897</v>
      </c>
      <c r="F52">
        <v>897</v>
      </c>
      <c r="G52">
        <v>861120</v>
      </c>
      <c r="H52">
        <v>0.032723</v>
      </c>
      <c r="I52">
        <v>38</v>
      </c>
      <c r="J52">
        <v>36480</v>
      </c>
      <c r="K52">
        <v>0</v>
      </c>
      <c r="L52">
        <v>0</v>
      </c>
      <c r="M52">
        <v>269.779297</v>
      </c>
      <c r="N52">
        <v>0.096</v>
      </c>
      <c r="O52">
        <v>0.09568</v>
      </c>
      <c r="P52" s="75"/>
      <c r="Q52" s="55"/>
      <c r="R52" s="101">
        <f t="shared" si="2"/>
        <v>4.23634336677815</v>
      </c>
      <c r="S52" s="103">
        <v>0.05</v>
      </c>
      <c r="T52" s="103"/>
      <c r="U52" s="103"/>
      <c r="V52" s="55"/>
      <c r="W52" s="55"/>
      <c r="X52" s="55"/>
      <c r="Y52" s="55"/>
      <c r="Z52" s="76"/>
    </row>
    <row r="53" spans="1:26" ht="12.75">
      <c r="A53">
        <v>31</v>
      </c>
      <c r="B53">
        <v>0</v>
      </c>
      <c r="C53"/>
      <c r="D53">
        <v>13</v>
      </c>
      <c r="E53">
        <v>897</v>
      </c>
      <c r="F53">
        <v>897</v>
      </c>
      <c r="G53">
        <v>861120</v>
      </c>
      <c r="H53">
        <v>0.041626</v>
      </c>
      <c r="I53">
        <v>39</v>
      </c>
      <c r="J53">
        <v>37440</v>
      </c>
      <c r="K53">
        <v>0</v>
      </c>
      <c r="L53">
        <v>0</v>
      </c>
      <c r="M53">
        <v>244.666116</v>
      </c>
      <c r="N53">
        <v>0.096</v>
      </c>
      <c r="O53">
        <v>0.09568</v>
      </c>
      <c r="P53" s="75"/>
      <c r="Q53" s="55"/>
      <c r="R53" s="101">
        <f t="shared" si="2"/>
        <v>4.3478260869565215</v>
      </c>
      <c r="S53" s="103">
        <v>0.05</v>
      </c>
      <c r="T53" s="103"/>
      <c r="U53" s="103"/>
      <c r="V53" s="55"/>
      <c r="W53" s="55"/>
      <c r="X53" s="55"/>
      <c r="Y53" s="55"/>
      <c r="Z53" s="76"/>
    </row>
    <row r="54" spans="1:26" ht="12.75">
      <c r="A54">
        <v>32</v>
      </c>
      <c r="B54">
        <v>0</v>
      </c>
      <c r="C54"/>
      <c r="D54">
        <v>13</v>
      </c>
      <c r="E54">
        <v>897</v>
      </c>
      <c r="F54">
        <v>897</v>
      </c>
      <c r="G54">
        <v>861120</v>
      </c>
      <c r="H54">
        <v>0.055135</v>
      </c>
      <c r="I54">
        <v>42</v>
      </c>
      <c r="J54">
        <v>40320</v>
      </c>
      <c r="K54">
        <v>0</v>
      </c>
      <c r="L54">
        <v>0</v>
      </c>
      <c r="M54">
        <v>268.448728</v>
      </c>
      <c r="N54">
        <v>0.096</v>
      </c>
      <c r="O54">
        <v>0.09568</v>
      </c>
      <c r="P54" s="75"/>
      <c r="Q54" s="55"/>
      <c r="R54" s="101">
        <f t="shared" si="2"/>
        <v>4.682274247491639</v>
      </c>
      <c r="S54" s="103">
        <v>0.05</v>
      </c>
      <c r="T54" s="103"/>
      <c r="U54" s="103"/>
      <c r="V54" s="55"/>
      <c r="W54" s="55"/>
      <c r="X54" s="55"/>
      <c r="Y54" s="55"/>
      <c r="Z54" s="76"/>
    </row>
    <row r="55" spans="1:26" ht="12.75">
      <c r="A55">
        <v>33</v>
      </c>
      <c r="B55">
        <v>0</v>
      </c>
      <c r="C55"/>
      <c r="D55">
        <v>13</v>
      </c>
      <c r="E55">
        <v>897</v>
      </c>
      <c r="F55">
        <v>897</v>
      </c>
      <c r="G55">
        <v>861120</v>
      </c>
      <c r="H55">
        <v>0.032721</v>
      </c>
      <c r="I55">
        <v>39</v>
      </c>
      <c r="J55">
        <v>37440</v>
      </c>
      <c r="K55">
        <v>0</v>
      </c>
      <c r="L55">
        <v>0</v>
      </c>
      <c r="M55">
        <v>269.814581</v>
      </c>
      <c r="N55">
        <v>0.096</v>
      </c>
      <c r="O55">
        <v>0.09568</v>
      </c>
      <c r="P55" s="75"/>
      <c r="Q55" s="55"/>
      <c r="R55" s="101">
        <f t="shared" si="2"/>
        <v>4.3478260869565215</v>
      </c>
      <c r="S55" s="103">
        <v>0.05</v>
      </c>
      <c r="T55" s="103"/>
      <c r="U55" s="103"/>
      <c r="V55" s="55"/>
      <c r="W55" s="55"/>
      <c r="X55" s="55"/>
      <c r="Y55" s="55"/>
      <c r="Z55" s="76"/>
    </row>
    <row r="56" spans="1:26" ht="12.75">
      <c r="A56">
        <v>34</v>
      </c>
      <c r="B56">
        <v>0</v>
      </c>
      <c r="C56"/>
      <c r="D56">
        <v>13</v>
      </c>
      <c r="E56">
        <v>897</v>
      </c>
      <c r="F56">
        <v>897</v>
      </c>
      <c r="G56">
        <v>861120</v>
      </c>
      <c r="H56">
        <v>0.033068</v>
      </c>
      <c r="I56">
        <v>36</v>
      </c>
      <c r="J56">
        <v>34560</v>
      </c>
      <c r="K56">
        <v>0</v>
      </c>
      <c r="L56">
        <v>0</v>
      </c>
      <c r="M56">
        <v>270.000016</v>
      </c>
      <c r="N56">
        <v>0.096</v>
      </c>
      <c r="O56">
        <v>0.09568</v>
      </c>
      <c r="P56" s="75"/>
      <c r="Q56" s="55"/>
      <c r="R56" s="101">
        <f t="shared" si="2"/>
        <v>4.013377926421405</v>
      </c>
      <c r="S56" s="103">
        <v>0.05</v>
      </c>
      <c r="T56" s="103"/>
      <c r="U56" s="103"/>
      <c r="V56" s="55"/>
      <c r="W56" s="55"/>
      <c r="X56" s="55"/>
      <c r="Y56" s="55"/>
      <c r="Z56" s="76"/>
    </row>
    <row r="57" spans="1:26" ht="12.75">
      <c r="A57">
        <v>0</v>
      </c>
      <c r="B57">
        <v>20</v>
      </c>
      <c r="C57"/>
      <c r="D57">
        <v>13</v>
      </c>
      <c r="E57">
        <v>909</v>
      </c>
      <c r="F57">
        <v>900</v>
      </c>
      <c r="G57">
        <v>864000</v>
      </c>
      <c r="H57">
        <v>0.033151</v>
      </c>
      <c r="I57">
        <v>33</v>
      </c>
      <c r="J57">
        <v>31680</v>
      </c>
      <c r="K57">
        <v>0</v>
      </c>
      <c r="L57">
        <v>0</v>
      </c>
      <c r="M57">
        <v>242.333818</v>
      </c>
      <c r="N57">
        <v>0.096</v>
      </c>
      <c r="O57">
        <v>0.096</v>
      </c>
      <c r="P57" s="75"/>
      <c r="Q57" s="55"/>
      <c r="R57" s="101">
        <f t="shared" si="2"/>
        <v>3.6666666666666665</v>
      </c>
      <c r="S57" s="103">
        <v>0.05</v>
      </c>
      <c r="T57" s="103"/>
      <c r="U57" s="103"/>
      <c r="V57" s="55"/>
      <c r="W57" s="55"/>
      <c r="X57" s="55"/>
      <c r="Y57" s="55"/>
      <c r="Z57" s="76"/>
    </row>
    <row r="58" spans="1:26" ht="12.75">
      <c r="A58">
        <v>0</v>
      </c>
      <c r="B58">
        <v>21</v>
      </c>
      <c r="C58"/>
      <c r="D58">
        <v>13</v>
      </c>
      <c r="E58">
        <v>900</v>
      </c>
      <c r="F58">
        <v>900</v>
      </c>
      <c r="G58">
        <v>864000</v>
      </c>
      <c r="H58">
        <v>0.033533</v>
      </c>
      <c r="I58">
        <v>33</v>
      </c>
      <c r="J58">
        <v>31680</v>
      </c>
      <c r="K58">
        <v>0</v>
      </c>
      <c r="L58">
        <v>0</v>
      </c>
      <c r="M58">
        <v>268.132905</v>
      </c>
      <c r="N58">
        <v>0.096</v>
      </c>
      <c r="O58">
        <v>0.096</v>
      </c>
      <c r="P58" s="75"/>
      <c r="Q58" s="55"/>
      <c r="R58" s="101">
        <f t="shared" si="2"/>
        <v>3.6666666666666665</v>
      </c>
      <c r="S58" s="103">
        <v>0.05</v>
      </c>
      <c r="T58" s="103"/>
      <c r="U58" s="103"/>
      <c r="V58" s="55"/>
      <c r="W58" s="55"/>
      <c r="X58" s="55"/>
      <c r="Y58" s="55"/>
      <c r="Z58" s="76"/>
    </row>
    <row r="59" spans="1:26" ht="12.75">
      <c r="A59">
        <v>0</v>
      </c>
      <c r="B59">
        <v>19</v>
      </c>
      <c r="C59"/>
      <c r="D59">
        <v>15</v>
      </c>
      <c r="E59">
        <v>1874</v>
      </c>
      <c r="F59">
        <v>3748</v>
      </c>
      <c r="G59">
        <v>44976000</v>
      </c>
      <c r="H59">
        <v>0.039934</v>
      </c>
      <c r="I59">
        <v>0</v>
      </c>
      <c r="J59">
        <v>0</v>
      </c>
      <c r="K59">
        <v>0</v>
      </c>
      <c r="L59">
        <v>0</v>
      </c>
      <c r="M59">
        <v>269.999985</v>
      </c>
      <c r="N59">
        <v>5</v>
      </c>
      <c r="O59">
        <v>4.997333</v>
      </c>
      <c r="P59" s="75"/>
      <c r="Q59" s="55"/>
      <c r="R59" s="116">
        <f t="shared" si="2"/>
        <v>0</v>
      </c>
      <c r="S59" s="93">
        <v>0.0001</v>
      </c>
      <c r="T59" s="93"/>
      <c r="U59" s="93"/>
      <c r="V59" s="55"/>
      <c r="W59" s="55"/>
      <c r="X59" s="55"/>
      <c r="Y59" s="55"/>
      <c r="Z59" s="76"/>
    </row>
    <row r="60" spans="1:26" ht="12.75">
      <c r="A60">
        <v>0</v>
      </c>
      <c r="B60">
        <v>22</v>
      </c>
      <c r="C60"/>
      <c r="D60">
        <v>13</v>
      </c>
      <c r="E60">
        <v>900</v>
      </c>
      <c r="F60">
        <v>900</v>
      </c>
      <c r="G60">
        <v>864000</v>
      </c>
      <c r="H60">
        <v>0.033764</v>
      </c>
      <c r="I60">
        <v>32</v>
      </c>
      <c r="J60">
        <v>30720</v>
      </c>
      <c r="K60">
        <v>0</v>
      </c>
      <c r="L60">
        <v>0</v>
      </c>
      <c r="M60">
        <v>269.426103</v>
      </c>
      <c r="N60">
        <v>0.096</v>
      </c>
      <c r="O60">
        <v>0.096</v>
      </c>
      <c r="P60" s="75"/>
      <c r="Q60" s="55"/>
      <c r="R60" s="101">
        <f t="shared" si="2"/>
        <v>3.5555555555555554</v>
      </c>
      <c r="S60" s="103">
        <v>0.05</v>
      </c>
      <c r="T60" s="103"/>
      <c r="U60" s="103"/>
      <c r="V60" s="55"/>
      <c r="W60" s="55"/>
      <c r="X60" s="55"/>
      <c r="Y60" s="55"/>
      <c r="Z60" s="76"/>
    </row>
    <row r="61" spans="1:26" ht="13.5" thickBot="1">
      <c r="A61">
        <v>0</v>
      </c>
      <c r="B61">
        <v>23</v>
      </c>
      <c r="C61"/>
      <c r="D61">
        <v>13</v>
      </c>
      <c r="E61">
        <v>900</v>
      </c>
      <c r="F61">
        <v>900</v>
      </c>
      <c r="G61">
        <v>864000</v>
      </c>
      <c r="H61">
        <v>0.033995</v>
      </c>
      <c r="I61">
        <v>34</v>
      </c>
      <c r="J61">
        <v>32640</v>
      </c>
      <c r="K61">
        <v>0</v>
      </c>
      <c r="L61">
        <v>0</v>
      </c>
      <c r="M61">
        <v>270.000007</v>
      </c>
      <c r="N61">
        <v>0.096</v>
      </c>
      <c r="O61">
        <v>0.096</v>
      </c>
      <c r="P61" s="79"/>
      <c r="Q61" s="59"/>
      <c r="R61" s="101">
        <f t="shared" si="2"/>
        <v>3.7777777777777777</v>
      </c>
      <c r="S61" s="105">
        <v>0.05</v>
      </c>
      <c r="T61" s="105"/>
      <c r="U61" s="105"/>
      <c r="V61" s="59"/>
      <c r="W61" s="59"/>
      <c r="X61" s="59"/>
      <c r="Y61" s="59"/>
      <c r="Z61" s="80"/>
    </row>
    <row r="62" ht="13.5" thickBot="1"/>
    <row r="63" spans="1:19" ht="13.5" thickBot="1">
      <c r="A63" s="493" t="s">
        <v>135</v>
      </c>
      <c r="B63" s="494"/>
      <c r="C63" s="494"/>
      <c r="D63" s="494"/>
      <c r="E63" s="495"/>
      <c r="S63" s="48"/>
    </row>
    <row r="64" spans="1:19" ht="12.75">
      <c r="A64" s="46"/>
      <c r="B64" s="64" t="s">
        <v>136</v>
      </c>
      <c r="C64" s="64" t="s">
        <v>137</v>
      </c>
      <c r="D64" s="64" t="s">
        <v>138</v>
      </c>
      <c r="E64" s="65" t="s">
        <v>139</v>
      </c>
      <c r="S64" s="48"/>
    </row>
    <row r="65" spans="1:5" ht="12.75">
      <c r="A65" s="81" t="s">
        <v>140</v>
      </c>
      <c r="B65" s="55">
        <v>0.004</v>
      </c>
      <c r="C65" s="55">
        <v>0.035</v>
      </c>
      <c r="D65" s="55">
        <v>0.002</v>
      </c>
      <c r="E65" s="76">
        <v>0.0018</v>
      </c>
    </row>
    <row r="66" spans="1:5" ht="12.75">
      <c r="A66" s="81" t="s">
        <v>141</v>
      </c>
      <c r="B66" s="55">
        <v>15</v>
      </c>
      <c r="C66" s="55">
        <v>7</v>
      </c>
      <c r="D66" s="55">
        <v>7</v>
      </c>
      <c r="E66" s="76">
        <v>7</v>
      </c>
    </row>
    <row r="67" spans="1:5" ht="12.75">
      <c r="A67" s="81" t="s">
        <v>142</v>
      </c>
      <c r="B67" s="55">
        <v>31</v>
      </c>
      <c r="C67" s="55">
        <v>15</v>
      </c>
      <c r="D67" s="55">
        <v>7</v>
      </c>
      <c r="E67" s="76">
        <v>7</v>
      </c>
    </row>
    <row r="68" spans="1:5" ht="12.75">
      <c r="A68" s="81" t="s">
        <v>143</v>
      </c>
      <c r="B68" s="55">
        <v>7</v>
      </c>
      <c r="C68" s="55">
        <v>4</v>
      </c>
      <c r="D68" s="55">
        <v>3</v>
      </c>
      <c r="E68" s="76">
        <v>2</v>
      </c>
    </row>
    <row r="69" spans="1:5" ht="13.5" thickBot="1">
      <c r="A69" s="82" t="s">
        <v>144</v>
      </c>
      <c r="B69" s="487" t="s">
        <v>145</v>
      </c>
      <c r="C69" s="487"/>
      <c r="D69" s="487"/>
      <c r="E69" s="488"/>
    </row>
    <row r="70" spans="1:5" ht="13.5" thickBot="1">
      <c r="A70" s="83" t="s">
        <v>146</v>
      </c>
      <c r="B70" s="487" t="s">
        <v>147</v>
      </c>
      <c r="C70" s="487"/>
      <c r="D70" s="487"/>
      <c r="E70" s="488"/>
    </row>
    <row r="71" spans="1:5" ht="13.5" thickBot="1">
      <c r="A71" s="84"/>
      <c r="B71" s="62"/>
      <c r="C71" s="62"/>
      <c r="D71" s="62"/>
      <c r="E71" s="62"/>
    </row>
    <row r="72" spans="1:17" ht="13.5" thickBot="1">
      <c r="A72" s="498" t="s">
        <v>149</v>
      </c>
      <c r="B72" s="499"/>
      <c r="C72" s="499"/>
      <c r="D72" s="499"/>
      <c r="E72" s="499"/>
      <c r="F72" s="499"/>
      <c r="G72" s="500"/>
      <c r="I72" s="481" t="s">
        <v>148</v>
      </c>
      <c r="J72" s="503"/>
      <c r="K72" s="503"/>
      <c r="L72" s="503"/>
      <c r="M72" s="503"/>
      <c r="N72" s="503"/>
      <c r="O72" s="503"/>
      <c r="P72" s="503"/>
      <c r="Q72" s="504"/>
    </row>
    <row r="73" spans="1:17" ht="12.75" customHeight="1">
      <c r="A73" s="435" t="s">
        <v>150</v>
      </c>
      <c r="B73" s="492"/>
      <c r="C73" s="490" t="s">
        <v>151</v>
      </c>
      <c r="D73" s="490"/>
      <c r="E73" s="490"/>
      <c r="F73" s="490"/>
      <c r="G73" s="491"/>
      <c r="I73" s="481" t="s">
        <v>303</v>
      </c>
      <c r="J73" s="482"/>
      <c r="K73" s="315" t="s">
        <v>304</v>
      </c>
      <c r="L73" s="315" t="s">
        <v>305</v>
      </c>
      <c r="M73" s="315" t="s">
        <v>306</v>
      </c>
      <c r="N73" s="315" t="s">
        <v>307</v>
      </c>
      <c r="O73" s="316" t="s">
        <v>309</v>
      </c>
      <c r="P73" s="321" t="s">
        <v>310</v>
      </c>
      <c r="Q73" s="322" t="s">
        <v>311</v>
      </c>
    </row>
    <row r="74" spans="1:17" ht="13.5" thickBot="1">
      <c r="A74" s="437" t="s">
        <v>155</v>
      </c>
      <c r="B74" s="489"/>
      <c r="C74" s="404" t="s">
        <v>156</v>
      </c>
      <c r="D74" s="404"/>
      <c r="E74" s="404"/>
      <c r="F74" s="404"/>
      <c r="G74" s="405"/>
      <c r="I74" s="483"/>
      <c r="J74" s="484"/>
      <c r="K74" s="313" t="s">
        <v>293</v>
      </c>
      <c r="L74" s="314">
        <v>0.15</v>
      </c>
      <c r="M74" s="314">
        <v>0.15</v>
      </c>
      <c r="N74" s="314">
        <v>0.05</v>
      </c>
      <c r="O74" s="134">
        <v>0</v>
      </c>
      <c r="P74" s="319">
        <v>32</v>
      </c>
      <c r="Q74" s="320">
        <v>10</v>
      </c>
    </row>
    <row r="75" spans="1:17" ht="12.75">
      <c r="A75" s="437" t="s">
        <v>158</v>
      </c>
      <c r="B75" s="489"/>
      <c r="C75" s="404" t="s">
        <v>159</v>
      </c>
      <c r="D75" s="404"/>
      <c r="E75" s="404"/>
      <c r="F75" s="404"/>
      <c r="G75" s="405"/>
      <c r="I75" s="481" t="s">
        <v>178</v>
      </c>
      <c r="J75" s="482"/>
      <c r="K75" s="315" t="s">
        <v>304</v>
      </c>
      <c r="L75" s="315" t="s">
        <v>305</v>
      </c>
      <c r="M75" s="315" t="s">
        <v>306</v>
      </c>
      <c r="N75" s="315" t="s">
        <v>307</v>
      </c>
      <c r="O75" s="316" t="s">
        <v>308</v>
      </c>
      <c r="P75" s="88"/>
      <c r="Q75" s="136"/>
    </row>
    <row r="76" spans="1:17" ht="13.5" thickBot="1">
      <c r="A76" s="437" t="s">
        <v>162</v>
      </c>
      <c r="B76" s="489"/>
      <c r="C76" s="404">
        <v>40</v>
      </c>
      <c r="D76" s="404"/>
      <c r="E76" s="404"/>
      <c r="F76" s="404"/>
      <c r="G76" s="405"/>
      <c r="I76" s="483"/>
      <c r="J76" s="484"/>
      <c r="K76" s="313" t="s">
        <v>293</v>
      </c>
      <c r="L76" s="314">
        <v>0.05</v>
      </c>
      <c r="M76" s="314">
        <v>0.05</v>
      </c>
      <c r="N76" s="314">
        <v>0.05</v>
      </c>
      <c r="O76" s="134">
        <v>0</v>
      </c>
      <c r="P76" s="317"/>
      <c r="Q76" s="318"/>
    </row>
    <row r="77" spans="1:7" ht="12.75">
      <c r="A77" s="428" t="s">
        <v>164</v>
      </c>
      <c r="B77" s="404"/>
      <c r="C77" s="404" t="s">
        <v>165</v>
      </c>
      <c r="D77" s="404"/>
      <c r="E77" s="404"/>
      <c r="F77" s="404"/>
      <c r="G77" s="405"/>
    </row>
    <row r="78" spans="1:7" ht="12.75">
      <c r="A78" s="428" t="s">
        <v>167</v>
      </c>
      <c r="B78" s="404"/>
      <c r="C78" s="404" t="s">
        <v>168</v>
      </c>
      <c r="D78" s="404"/>
      <c r="E78" s="404"/>
      <c r="F78" s="404"/>
      <c r="G78" s="405"/>
    </row>
    <row r="79" spans="1:7" ht="12.75">
      <c r="A79" s="428" t="s">
        <v>170</v>
      </c>
      <c r="B79" s="404"/>
      <c r="C79" s="404" t="s">
        <v>188</v>
      </c>
      <c r="D79" s="404"/>
      <c r="E79" s="404"/>
      <c r="F79" s="404"/>
      <c r="G79" s="405"/>
    </row>
    <row r="80" spans="1:7" ht="12.75">
      <c r="A80" s="437" t="s">
        <v>173</v>
      </c>
      <c r="B80" s="489"/>
      <c r="C80" s="404">
        <v>108</v>
      </c>
      <c r="D80" s="404"/>
      <c r="E80" s="404"/>
      <c r="F80" s="404"/>
      <c r="G80" s="405"/>
    </row>
    <row r="81" spans="1:7" ht="13.5" thickBot="1">
      <c r="A81" s="485" t="s">
        <v>176</v>
      </c>
      <c r="B81" s="486"/>
      <c r="C81" s="487" t="s">
        <v>189</v>
      </c>
      <c r="D81" s="487"/>
      <c r="E81" s="487"/>
      <c r="F81" s="487"/>
      <c r="G81" s="488"/>
    </row>
    <row r="82" ht="13.5" thickBot="1"/>
    <row r="83" spans="1:25" ht="13.5" thickBot="1">
      <c r="A83" s="493" t="s">
        <v>179</v>
      </c>
      <c r="B83" s="494"/>
      <c r="C83" s="494"/>
      <c r="D83" s="494"/>
      <c r="E83" s="494"/>
      <c r="F83" s="494"/>
      <c r="G83" s="494"/>
      <c r="H83" s="494"/>
      <c r="I83" s="494"/>
      <c r="J83" s="494"/>
      <c r="K83" s="494"/>
      <c r="L83" s="494"/>
      <c r="M83" s="494"/>
      <c r="N83" s="494"/>
      <c r="O83" s="494"/>
      <c r="P83" s="494"/>
      <c r="Q83" s="494"/>
      <c r="R83" s="494"/>
      <c r="S83" s="494"/>
      <c r="T83" s="494"/>
      <c r="U83" s="494"/>
      <c r="V83" s="494"/>
      <c r="W83" s="494"/>
      <c r="X83" s="494"/>
      <c r="Y83" s="495"/>
    </row>
    <row r="84" spans="1:25" ht="12.75">
      <c r="A84" s="107" t="s">
        <v>112</v>
      </c>
      <c r="B84" s="85">
        <v>11</v>
      </c>
      <c r="C84" s="86">
        <v>12</v>
      </c>
      <c r="D84" s="86">
        <v>13</v>
      </c>
      <c r="E84" s="86">
        <v>14</v>
      </c>
      <c r="F84" s="86">
        <v>15</v>
      </c>
      <c r="G84" s="86">
        <v>16</v>
      </c>
      <c r="H84" s="86">
        <v>17</v>
      </c>
      <c r="I84" s="86">
        <v>18</v>
      </c>
      <c r="J84" s="86">
        <v>19</v>
      </c>
      <c r="K84" s="86">
        <v>20</v>
      </c>
      <c r="L84" s="86">
        <v>21</v>
      </c>
      <c r="M84" s="108">
        <v>22</v>
      </c>
      <c r="N84" s="109">
        <v>23</v>
      </c>
      <c r="O84" s="109">
        <v>24</v>
      </c>
      <c r="P84" s="109">
        <v>25</v>
      </c>
      <c r="Q84" s="110">
        <v>26</v>
      </c>
      <c r="R84" s="117">
        <v>27</v>
      </c>
      <c r="S84" s="84">
        <v>28</v>
      </c>
      <c r="T84" s="84">
        <v>29</v>
      </c>
      <c r="U84" s="84">
        <v>30</v>
      </c>
      <c r="V84" s="84">
        <v>31</v>
      </c>
      <c r="W84" s="84">
        <v>32</v>
      </c>
      <c r="X84" s="84">
        <v>33</v>
      </c>
      <c r="Y84" s="118">
        <v>34</v>
      </c>
    </row>
    <row r="85" spans="1:25" ht="12.75">
      <c r="A85" s="99" t="s">
        <v>180</v>
      </c>
      <c r="B85" s="75">
        <v>0.002</v>
      </c>
      <c r="C85" s="75">
        <v>0.002</v>
      </c>
      <c r="D85" s="75">
        <v>0.002</v>
      </c>
      <c r="E85" s="75">
        <v>0.002</v>
      </c>
      <c r="F85" s="75">
        <v>0.003</v>
      </c>
      <c r="G85" s="75">
        <v>0.003</v>
      </c>
      <c r="H85" s="75">
        <v>0.003</v>
      </c>
      <c r="I85" s="75">
        <v>0.003</v>
      </c>
      <c r="J85" s="75">
        <v>0.003</v>
      </c>
      <c r="K85" s="55">
        <v>0.0015</v>
      </c>
      <c r="L85" s="55">
        <v>0.0015</v>
      </c>
      <c r="M85" s="55">
        <v>0.0015</v>
      </c>
      <c r="N85" s="55">
        <v>0.0015</v>
      </c>
      <c r="O85" s="55">
        <v>0.0015</v>
      </c>
      <c r="P85" s="55">
        <v>0.0015</v>
      </c>
      <c r="Q85" s="55">
        <v>0.0015</v>
      </c>
      <c r="R85" s="55">
        <v>0.0015</v>
      </c>
      <c r="S85" s="55">
        <v>0.0015</v>
      </c>
      <c r="T85" s="55">
        <v>0.0015</v>
      </c>
      <c r="U85" s="55">
        <v>0.0015</v>
      </c>
      <c r="V85" s="55">
        <v>0.0015</v>
      </c>
      <c r="W85" s="55">
        <v>0.0015</v>
      </c>
      <c r="X85" s="55">
        <v>0.0015</v>
      </c>
      <c r="Y85" s="76">
        <v>0.0015</v>
      </c>
    </row>
    <row r="86" spans="1:25" ht="12.75">
      <c r="A86" s="99" t="s">
        <v>181</v>
      </c>
      <c r="B86" s="75" t="s">
        <v>183</v>
      </c>
      <c r="C86" s="75" t="s">
        <v>183</v>
      </c>
      <c r="D86" s="75" t="s">
        <v>183</v>
      </c>
      <c r="E86" s="75" t="s">
        <v>183</v>
      </c>
      <c r="F86" s="75" t="s">
        <v>183</v>
      </c>
      <c r="G86" s="75" t="s">
        <v>183</v>
      </c>
      <c r="H86" s="75" t="s">
        <v>183</v>
      </c>
      <c r="I86" s="75" t="s">
        <v>183</v>
      </c>
      <c r="J86" s="75" t="s">
        <v>183</v>
      </c>
      <c r="K86" s="75" t="s">
        <v>183</v>
      </c>
      <c r="L86" s="75" t="s">
        <v>183</v>
      </c>
      <c r="M86" s="112" t="s">
        <v>183</v>
      </c>
      <c r="N86" s="55" t="s">
        <v>183</v>
      </c>
      <c r="O86" s="55" t="s">
        <v>183</v>
      </c>
      <c r="P86" s="55" t="s">
        <v>183</v>
      </c>
      <c r="Q86" s="76" t="s">
        <v>183</v>
      </c>
      <c r="R86" s="55" t="s">
        <v>183</v>
      </c>
      <c r="S86" s="76" t="s">
        <v>183</v>
      </c>
      <c r="T86" s="55" t="s">
        <v>183</v>
      </c>
      <c r="U86" s="76" t="s">
        <v>183</v>
      </c>
      <c r="V86" s="55" t="s">
        <v>183</v>
      </c>
      <c r="W86" s="76" t="s">
        <v>183</v>
      </c>
      <c r="X86" s="55" t="s">
        <v>183</v>
      </c>
      <c r="Y86" s="76" t="s">
        <v>183</v>
      </c>
    </row>
    <row r="87" spans="1:25" ht="13.5" thickBot="1">
      <c r="A87" s="100" t="s">
        <v>182</v>
      </c>
      <c r="B87" s="79">
        <v>0.0001</v>
      </c>
      <c r="C87" s="59">
        <v>0.0001</v>
      </c>
      <c r="D87" s="59">
        <v>0.0001</v>
      </c>
      <c r="E87" s="59">
        <v>0.0001</v>
      </c>
      <c r="F87" s="59">
        <v>0.0001</v>
      </c>
      <c r="G87" s="59">
        <v>0.021</v>
      </c>
      <c r="H87" s="59">
        <v>0.0001</v>
      </c>
      <c r="I87" s="59">
        <v>0.0001</v>
      </c>
      <c r="J87" s="59">
        <v>0.0001</v>
      </c>
      <c r="K87" s="59">
        <v>0.0001</v>
      </c>
      <c r="L87" s="59">
        <v>0.005</v>
      </c>
      <c r="M87" s="113">
        <v>0.0001</v>
      </c>
      <c r="N87" s="59">
        <v>0.0001</v>
      </c>
      <c r="O87" s="59">
        <v>0.0001</v>
      </c>
      <c r="P87" s="59">
        <v>0.0001</v>
      </c>
      <c r="Q87" s="59">
        <v>0.0001</v>
      </c>
      <c r="R87" s="59">
        <v>0.0001</v>
      </c>
      <c r="S87" s="59">
        <v>0.0001</v>
      </c>
      <c r="T87" s="59">
        <v>0.0001</v>
      </c>
      <c r="U87" s="59">
        <v>0.0001</v>
      </c>
      <c r="V87" s="59">
        <v>0.0001</v>
      </c>
      <c r="W87" s="59">
        <v>0.0001</v>
      </c>
      <c r="X87" s="59">
        <v>0.0001</v>
      </c>
      <c r="Y87" s="119">
        <v>0.018</v>
      </c>
    </row>
    <row r="96" ht="12.75">
      <c r="A96" s="88"/>
    </row>
    <row r="97" spans="1:3" ht="12.75">
      <c r="A97" s="88"/>
      <c r="B97" s="88"/>
      <c r="C97" s="88"/>
    </row>
  </sheetData>
  <mergeCells count="44">
    <mergeCell ref="A81:B81"/>
    <mergeCell ref="C81:G81"/>
    <mergeCell ref="A83:Y83"/>
    <mergeCell ref="A79:B79"/>
    <mergeCell ref="C79:G79"/>
    <mergeCell ref="A80:B80"/>
    <mergeCell ref="C80:G80"/>
    <mergeCell ref="A77:B77"/>
    <mergeCell ref="C77:G77"/>
    <mergeCell ref="A78:B78"/>
    <mergeCell ref="C78:G78"/>
    <mergeCell ref="A75:B75"/>
    <mergeCell ref="C75:G75"/>
    <mergeCell ref="A76:B76"/>
    <mergeCell ref="C76:G76"/>
    <mergeCell ref="A1:A2"/>
    <mergeCell ref="B1:B2"/>
    <mergeCell ref="C1:C2"/>
    <mergeCell ref="D1:D2"/>
    <mergeCell ref="L1:L2"/>
    <mergeCell ref="E1:E2"/>
    <mergeCell ref="F1:F2"/>
    <mergeCell ref="G1:G2"/>
    <mergeCell ref="H1:H2"/>
    <mergeCell ref="R1:S1"/>
    <mergeCell ref="V1:X1"/>
    <mergeCell ref="A63:E63"/>
    <mergeCell ref="M1:M2"/>
    <mergeCell ref="N1:N2"/>
    <mergeCell ref="O1:O2"/>
    <mergeCell ref="P1:Q1"/>
    <mergeCell ref="I1:I2"/>
    <mergeCell ref="J1:J2"/>
    <mergeCell ref="K1:K2"/>
    <mergeCell ref="I72:Q72"/>
    <mergeCell ref="I73:J74"/>
    <mergeCell ref="I75:J76"/>
    <mergeCell ref="B69:E69"/>
    <mergeCell ref="B70:E70"/>
    <mergeCell ref="A72:G72"/>
    <mergeCell ref="A73:B73"/>
    <mergeCell ref="C73:G73"/>
    <mergeCell ref="A74:B74"/>
    <mergeCell ref="C74:G7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tabColor indexed="15"/>
  </sheetPr>
  <dimension ref="A1:N42"/>
  <sheetViews>
    <sheetView workbookViewId="0" topLeftCell="A1">
      <selection activeCell="M37" sqref="M37"/>
    </sheetView>
  </sheetViews>
  <sheetFormatPr defaultColWidth="9.140625" defaultRowHeight="12.75"/>
  <cols>
    <col min="1" max="1" width="19.00390625" style="61" customWidth="1"/>
    <col min="2" max="2" width="13.140625" style="61" customWidth="1"/>
    <col min="3" max="3" width="16.421875" style="61" bestFit="1" customWidth="1"/>
    <col min="4" max="4" width="26.8515625" style="61" customWidth="1"/>
    <col min="5" max="6" width="9.140625" style="61" customWidth="1"/>
    <col min="7" max="7" width="10.140625" style="61" bestFit="1" customWidth="1"/>
    <col min="8" max="8" width="12.00390625" style="61" bestFit="1" customWidth="1"/>
    <col min="9" max="9" width="12.00390625" style="61" customWidth="1"/>
    <col min="10" max="16384" width="9.140625" style="61" customWidth="1"/>
  </cols>
  <sheetData>
    <row r="1" spans="1:14" ht="38.25">
      <c r="A1" s="125"/>
      <c r="B1" s="123" t="s">
        <v>191</v>
      </c>
      <c r="C1" s="123" t="s">
        <v>192</v>
      </c>
      <c r="D1" s="123" t="s">
        <v>193</v>
      </c>
      <c r="E1" s="123" t="s">
        <v>194</v>
      </c>
      <c r="F1" s="123" t="s">
        <v>195</v>
      </c>
      <c r="G1" s="123" t="s">
        <v>117</v>
      </c>
      <c r="H1" s="123" t="s">
        <v>196</v>
      </c>
      <c r="I1" s="393" t="s">
        <v>312</v>
      </c>
      <c r="J1" s="459" t="s">
        <v>55</v>
      </c>
      <c r="K1" s="459"/>
      <c r="L1" s="459"/>
      <c r="M1" s="459"/>
      <c r="N1" s="458"/>
    </row>
    <row r="2" spans="1:14" ht="13.5" thickBot="1">
      <c r="A2" s="391"/>
      <c r="B2" s="55"/>
      <c r="C2" s="55"/>
      <c r="D2" s="55"/>
      <c r="E2" s="55"/>
      <c r="F2" s="55"/>
      <c r="G2" s="55"/>
      <c r="H2" s="55"/>
      <c r="I2" s="55"/>
      <c r="J2" s="55" t="s">
        <v>197</v>
      </c>
      <c r="K2" s="55" t="s">
        <v>198</v>
      </c>
      <c r="L2" s="55" t="s">
        <v>199</v>
      </c>
      <c r="M2" s="55" t="s">
        <v>200</v>
      </c>
      <c r="N2" s="76" t="s">
        <v>201</v>
      </c>
    </row>
    <row r="3" spans="1:14" ht="12.75">
      <c r="A3" s="390" t="s">
        <v>190</v>
      </c>
      <c r="B3" s="55">
        <v>0</v>
      </c>
      <c r="C3" s="55">
        <v>1</v>
      </c>
      <c r="D3" s="55">
        <v>7</v>
      </c>
      <c r="E3" s="394">
        <v>20829</v>
      </c>
      <c r="F3" s="394">
        <v>41658</v>
      </c>
      <c r="G3" s="394">
        <v>499896000</v>
      </c>
      <c r="H3" s="394">
        <v>134.855832</v>
      </c>
      <c r="I3" s="394">
        <v>100</v>
      </c>
      <c r="J3" s="394">
        <v>99.9792</v>
      </c>
      <c r="K3" s="55">
        <f>J3</f>
        <v>99.9792</v>
      </c>
      <c r="L3" s="55"/>
      <c r="M3" s="55"/>
      <c r="N3" s="76"/>
    </row>
    <row r="4" spans="1:14" ht="12.75">
      <c r="A4" s="392" t="s">
        <v>190</v>
      </c>
      <c r="B4" s="55">
        <v>0</v>
      </c>
      <c r="C4" s="55">
        <v>1</v>
      </c>
      <c r="D4" s="55">
        <v>7</v>
      </c>
      <c r="E4" s="394">
        <v>28756</v>
      </c>
      <c r="F4" s="394">
        <v>57512</v>
      </c>
      <c r="G4" s="394">
        <v>690144000</v>
      </c>
      <c r="H4" s="394">
        <v>143.939751</v>
      </c>
      <c r="I4" s="394">
        <v>200</v>
      </c>
      <c r="J4" s="394">
        <v>138.0288</v>
      </c>
      <c r="K4" s="55">
        <f>J4</f>
        <v>138.0288</v>
      </c>
      <c r="L4" s="55"/>
      <c r="M4" s="55"/>
      <c r="N4" s="76"/>
    </row>
    <row r="5" spans="1:14" ht="12.75">
      <c r="A5" s="124" t="s">
        <v>202</v>
      </c>
      <c r="B5" s="51">
        <v>0</v>
      </c>
      <c r="C5" s="51">
        <v>1</v>
      </c>
      <c r="D5" s="51">
        <v>7</v>
      </c>
      <c r="E5" s="394">
        <v>9421</v>
      </c>
      <c r="F5" s="394">
        <v>18842</v>
      </c>
      <c r="G5" s="394">
        <v>226104000</v>
      </c>
      <c r="H5" s="394">
        <v>54.000002</v>
      </c>
      <c r="I5" s="394">
        <v>100</v>
      </c>
      <c r="J5" s="394">
        <v>45.2208</v>
      </c>
      <c r="K5" s="51"/>
      <c r="L5" s="51">
        <f>J5</f>
        <v>45.2208</v>
      </c>
      <c r="M5" s="51"/>
      <c r="N5" s="91"/>
    </row>
    <row r="6" spans="1:14" ht="12.75">
      <c r="A6" s="428" t="s">
        <v>203</v>
      </c>
      <c r="B6" s="55" t="s">
        <v>204</v>
      </c>
      <c r="C6" s="55" t="s">
        <v>205</v>
      </c>
      <c r="D6" s="55">
        <v>7</v>
      </c>
      <c r="E6" s="394">
        <v>24809</v>
      </c>
      <c r="F6" s="394">
        <v>24809</v>
      </c>
      <c r="G6" s="394">
        <v>297708000</v>
      </c>
      <c r="H6" s="394">
        <v>129.793395</v>
      </c>
      <c r="I6" s="394">
        <v>100</v>
      </c>
      <c r="J6" s="394">
        <v>59.5416</v>
      </c>
      <c r="K6" s="55"/>
      <c r="L6" s="55"/>
      <c r="M6" s="55">
        <f>G6/5000000</f>
        <v>59.5416</v>
      </c>
      <c r="N6" s="76"/>
    </row>
    <row r="7" spans="1:14" ht="13.5" thickBot="1">
      <c r="A7" s="538"/>
      <c r="B7" s="59" t="s">
        <v>206</v>
      </c>
      <c r="C7" s="59" t="s">
        <v>205</v>
      </c>
      <c r="D7" s="59">
        <v>7</v>
      </c>
      <c r="E7" s="395">
        <v>4821</v>
      </c>
      <c r="F7" s="395">
        <v>4821</v>
      </c>
      <c r="G7" s="395">
        <v>116723344</v>
      </c>
      <c r="H7" s="395">
        <v>54.000004</v>
      </c>
      <c r="I7" s="395">
        <v>100</v>
      </c>
      <c r="J7" s="395">
        <v>23.344669</v>
      </c>
      <c r="K7" s="59"/>
      <c r="L7" s="59"/>
      <c r="M7" s="59"/>
      <c r="N7" s="80">
        <f>J7</f>
        <v>23.344669</v>
      </c>
    </row>
    <row r="8" ht="12.75">
      <c r="J8" s="88"/>
    </row>
    <row r="9" ht="12.75">
      <c r="J9" s="88"/>
    </row>
    <row r="10" ht="13.5" thickBot="1">
      <c r="J10" s="88"/>
    </row>
    <row r="11" spans="1:10" ht="13.5" thickBot="1">
      <c r="A11" s="125" t="s">
        <v>207</v>
      </c>
      <c r="B11" s="126"/>
      <c r="F11" s="125" t="s">
        <v>207</v>
      </c>
      <c r="G11" s="127"/>
      <c r="H11" s="126"/>
      <c r="I11" s="88"/>
      <c r="J11" s="88"/>
    </row>
    <row r="12" spans="1:10" ht="12.75">
      <c r="A12" s="81" t="s">
        <v>208</v>
      </c>
      <c r="B12" s="76" t="s">
        <v>209</v>
      </c>
      <c r="F12" s="128"/>
      <c r="G12" s="46"/>
      <c r="H12" s="65" t="s">
        <v>139</v>
      </c>
      <c r="I12" s="88"/>
      <c r="J12" s="88"/>
    </row>
    <row r="13" spans="1:9" ht="12.75">
      <c r="A13" s="81" t="s">
        <v>210</v>
      </c>
      <c r="B13" s="76" t="s">
        <v>159</v>
      </c>
      <c r="F13" s="129"/>
      <c r="G13" s="81" t="s">
        <v>140</v>
      </c>
      <c r="H13" s="76">
        <v>0.03</v>
      </c>
      <c r="I13" s="88"/>
    </row>
    <row r="14" spans="1:9" ht="12.75">
      <c r="A14" s="81" t="s">
        <v>211</v>
      </c>
      <c r="B14" s="76" t="s">
        <v>212</v>
      </c>
      <c r="F14" s="129" t="s">
        <v>213</v>
      </c>
      <c r="G14" s="81" t="s">
        <v>141</v>
      </c>
      <c r="H14" s="76">
        <v>3</v>
      </c>
      <c r="I14" s="88"/>
    </row>
    <row r="15" spans="1:9" ht="12.75">
      <c r="A15" s="81" t="s">
        <v>214</v>
      </c>
      <c r="B15" s="76" t="s">
        <v>165</v>
      </c>
      <c r="F15" s="129"/>
      <c r="G15" s="81" t="s">
        <v>142</v>
      </c>
      <c r="H15" s="76">
        <v>7</v>
      </c>
      <c r="I15" s="88"/>
    </row>
    <row r="16" spans="1:9" ht="12.75">
      <c r="A16" s="81" t="s">
        <v>215</v>
      </c>
      <c r="B16" s="76" t="s">
        <v>168</v>
      </c>
      <c r="F16" s="129"/>
      <c r="G16" s="81" t="s">
        <v>143</v>
      </c>
      <c r="H16" s="76">
        <v>2</v>
      </c>
      <c r="I16" s="88"/>
    </row>
    <row r="17" spans="1:9" ht="12.75">
      <c r="A17" s="131" t="s">
        <v>217</v>
      </c>
      <c r="B17" s="132" t="s">
        <v>156</v>
      </c>
      <c r="F17" s="129"/>
      <c r="G17" s="82" t="s">
        <v>144</v>
      </c>
      <c r="H17" s="130" t="s">
        <v>216</v>
      </c>
      <c r="I17" s="102"/>
    </row>
    <row r="18" spans="1:9" ht="13.5" thickBot="1">
      <c r="A18" s="104" t="s">
        <v>219</v>
      </c>
      <c r="B18" s="80">
        <v>52</v>
      </c>
      <c r="F18" s="133"/>
      <c r="G18" s="83" t="s">
        <v>218</v>
      </c>
      <c r="H18" s="134" t="s">
        <v>216</v>
      </c>
      <c r="I18" s="102"/>
    </row>
    <row r="21" spans="1:8" ht="13.5" thickBot="1">
      <c r="A21" s="58" t="s">
        <v>220</v>
      </c>
      <c r="B21" s="58"/>
      <c r="C21" s="58"/>
      <c r="D21" s="58"/>
      <c r="E21" s="58"/>
      <c r="F21" s="48"/>
      <c r="G21" s="48"/>
      <c r="H21" s="48"/>
    </row>
    <row r="22" spans="1:9" ht="13.5" thickBot="1">
      <c r="A22" s="128" t="s">
        <v>221</v>
      </c>
      <c r="B22" s="127" t="s">
        <v>222</v>
      </c>
      <c r="C22" s="126" t="s">
        <v>223</v>
      </c>
      <c r="F22" s="125" t="s">
        <v>221</v>
      </c>
      <c r="G22" s="127"/>
      <c r="H22" s="126"/>
      <c r="I22" s="48"/>
    </row>
    <row r="23" spans="1:9" ht="12.75">
      <c r="A23" s="99" t="s">
        <v>208</v>
      </c>
      <c r="B23" s="539" t="s">
        <v>209</v>
      </c>
      <c r="C23" s="540"/>
      <c r="F23" s="128"/>
      <c r="G23" s="46"/>
      <c r="H23" s="65" t="s">
        <v>139</v>
      </c>
      <c r="I23" s="88"/>
    </row>
    <row r="24" spans="1:9" ht="12.75">
      <c r="A24" s="99" t="s">
        <v>210</v>
      </c>
      <c r="B24" s="135" t="s">
        <v>159</v>
      </c>
      <c r="C24" s="136" t="s">
        <v>224</v>
      </c>
      <c r="F24" s="129"/>
      <c r="G24" s="81" t="s">
        <v>140</v>
      </c>
      <c r="H24" s="76">
        <v>0.03</v>
      </c>
      <c r="I24" s="88"/>
    </row>
    <row r="25" spans="1:9" ht="12.75">
      <c r="A25" s="99" t="s">
        <v>211</v>
      </c>
      <c r="B25" s="135" t="s">
        <v>212</v>
      </c>
      <c r="C25" s="76" t="s">
        <v>212</v>
      </c>
      <c r="F25" s="129" t="s">
        <v>213</v>
      </c>
      <c r="G25" s="81" t="s">
        <v>141</v>
      </c>
      <c r="H25" s="76">
        <v>3</v>
      </c>
      <c r="I25" s="88"/>
    </row>
    <row r="26" spans="1:9" ht="12.75">
      <c r="A26" s="99" t="s">
        <v>214</v>
      </c>
      <c r="B26" s="135" t="s">
        <v>165</v>
      </c>
      <c r="C26" s="76" t="s">
        <v>165</v>
      </c>
      <c r="F26" s="129"/>
      <c r="G26" s="81" t="s">
        <v>142</v>
      </c>
      <c r="H26" s="76">
        <v>7</v>
      </c>
      <c r="I26" s="88"/>
    </row>
    <row r="27" spans="1:9" ht="12.75">
      <c r="A27" s="99" t="s">
        <v>215</v>
      </c>
      <c r="B27" s="135" t="s">
        <v>168</v>
      </c>
      <c r="C27" s="76" t="s">
        <v>168</v>
      </c>
      <c r="F27" s="129"/>
      <c r="G27" s="81" t="s">
        <v>143</v>
      </c>
      <c r="H27" s="76">
        <v>2</v>
      </c>
      <c r="I27" s="88"/>
    </row>
    <row r="28" spans="1:9" ht="12.75">
      <c r="A28" s="137" t="s">
        <v>217</v>
      </c>
      <c r="B28" s="138" t="s">
        <v>156</v>
      </c>
      <c r="C28" s="132" t="s">
        <v>225</v>
      </c>
      <c r="F28" s="129"/>
      <c r="G28" s="82" t="s">
        <v>144</v>
      </c>
      <c r="H28" s="130" t="s">
        <v>216</v>
      </c>
      <c r="I28" s="88"/>
    </row>
    <row r="29" spans="1:9" ht="13.5" thickBot="1">
      <c r="A29" s="100" t="s">
        <v>219</v>
      </c>
      <c r="B29" s="139">
        <v>52</v>
      </c>
      <c r="C29" s="80">
        <v>48</v>
      </c>
      <c r="F29" s="133"/>
      <c r="G29" s="83" t="s">
        <v>218</v>
      </c>
      <c r="H29" s="134" t="s">
        <v>216</v>
      </c>
      <c r="I29" s="102"/>
    </row>
    <row r="30" ht="12.75">
      <c r="I30" s="102"/>
    </row>
    <row r="32" spans="1:5" ht="13.5" thickBot="1">
      <c r="A32" s="58" t="s">
        <v>220</v>
      </c>
      <c r="B32" s="58"/>
      <c r="C32" s="58"/>
      <c r="D32" s="58"/>
      <c r="E32" s="58"/>
    </row>
    <row r="33" spans="1:8" ht="13.5" thickBot="1">
      <c r="A33" s="125" t="s">
        <v>226</v>
      </c>
      <c r="B33" s="127" t="s">
        <v>227</v>
      </c>
      <c r="C33" s="127" t="s">
        <v>204</v>
      </c>
      <c r="D33" s="126" t="s">
        <v>228</v>
      </c>
      <c r="F33" s="125" t="s">
        <v>226</v>
      </c>
      <c r="G33" s="127"/>
      <c r="H33" s="126"/>
    </row>
    <row r="34" spans="1:8" ht="12.75">
      <c r="A34" s="140" t="s">
        <v>208</v>
      </c>
      <c r="B34" s="98" t="s">
        <v>209</v>
      </c>
      <c r="C34" s="98" t="s">
        <v>209</v>
      </c>
      <c r="D34" s="126"/>
      <c r="F34" s="128"/>
      <c r="G34" s="46"/>
      <c r="H34" s="65" t="s">
        <v>139</v>
      </c>
    </row>
    <row r="35" spans="1:9" ht="12.75">
      <c r="A35" s="140" t="s">
        <v>210</v>
      </c>
      <c r="B35" s="99" t="s">
        <v>159</v>
      </c>
      <c r="C35" s="99" t="s">
        <v>159</v>
      </c>
      <c r="D35" s="136" t="s">
        <v>224</v>
      </c>
      <c r="F35" s="129"/>
      <c r="G35" s="81" t="s">
        <v>140</v>
      </c>
      <c r="H35" s="76">
        <v>0.03</v>
      </c>
      <c r="I35" s="88"/>
    </row>
    <row r="36" spans="1:9" ht="12.75">
      <c r="A36" s="140" t="s">
        <v>211</v>
      </c>
      <c r="B36" s="99" t="s">
        <v>212</v>
      </c>
      <c r="C36" s="99" t="s">
        <v>212</v>
      </c>
      <c r="D36" s="76" t="s">
        <v>212</v>
      </c>
      <c r="F36" s="129" t="s">
        <v>229</v>
      </c>
      <c r="G36" s="81" t="s">
        <v>141</v>
      </c>
      <c r="H36" s="76">
        <v>3</v>
      </c>
      <c r="I36" s="88"/>
    </row>
    <row r="37" spans="1:9" ht="12.75">
      <c r="A37" s="140" t="s">
        <v>214</v>
      </c>
      <c r="B37" s="99" t="s">
        <v>165</v>
      </c>
      <c r="C37" s="99" t="s">
        <v>165</v>
      </c>
      <c r="D37" s="76" t="s">
        <v>165</v>
      </c>
      <c r="F37" s="129" t="s">
        <v>230</v>
      </c>
      <c r="G37" s="81" t="s">
        <v>142</v>
      </c>
      <c r="H37" s="76">
        <v>7</v>
      </c>
      <c r="I37" s="88"/>
    </row>
    <row r="38" spans="1:9" ht="12.75">
      <c r="A38" s="140" t="s">
        <v>215</v>
      </c>
      <c r="B38" s="99" t="s">
        <v>168</v>
      </c>
      <c r="C38" s="99" t="s">
        <v>168</v>
      </c>
      <c r="D38" s="76" t="s">
        <v>168</v>
      </c>
      <c r="F38" s="129" t="s">
        <v>231</v>
      </c>
      <c r="G38" s="81" t="s">
        <v>143</v>
      </c>
      <c r="H38" s="76">
        <v>2</v>
      </c>
      <c r="I38" s="88"/>
    </row>
    <row r="39" spans="1:9" ht="12.75">
      <c r="A39" s="141" t="s">
        <v>217</v>
      </c>
      <c r="B39" s="137" t="s">
        <v>156</v>
      </c>
      <c r="C39" s="137" t="s">
        <v>156</v>
      </c>
      <c r="D39" s="132" t="s">
        <v>225</v>
      </c>
      <c r="F39" s="129"/>
      <c r="G39" s="82" t="s">
        <v>144</v>
      </c>
      <c r="H39" s="130" t="s">
        <v>216</v>
      </c>
      <c r="I39" s="88"/>
    </row>
    <row r="40" spans="1:9" ht="13.5" thickBot="1">
      <c r="A40" s="142" t="s">
        <v>219</v>
      </c>
      <c r="B40" s="100">
        <v>52</v>
      </c>
      <c r="C40" s="100">
        <v>52</v>
      </c>
      <c r="D40" s="80">
        <v>48</v>
      </c>
      <c r="F40" s="133"/>
      <c r="G40" s="83" t="s">
        <v>218</v>
      </c>
      <c r="H40" s="134" t="s">
        <v>216</v>
      </c>
      <c r="I40" s="88"/>
    </row>
    <row r="41" ht="12.75">
      <c r="I41" s="102"/>
    </row>
    <row r="42" ht="12.75">
      <c r="I42" s="102"/>
    </row>
  </sheetData>
  <mergeCells count="3">
    <mergeCell ref="J1:N1"/>
    <mergeCell ref="A6:A7"/>
    <mergeCell ref="B23:C23"/>
  </mergeCells>
  <printOptions/>
  <pageMargins left="0.75" right="0.75" top="1" bottom="1" header="0.5" footer="0.5"/>
  <pageSetup orientation="portrait" paperSize="9"/>
  <legacyDrawing r:id="rId2"/>
</worksheet>
</file>

<file path=xl/worksheets/sheet19.xml><?xml version="1.0" encoding="utf-8"?>
<worksheet xmlns="http://schemas.openxmlformats.org/spreadsheetml/2006/main" xmlns:r="http://schemas.openxmlformats.org/officeDocument/2006/relationships">
  <sheetPr>
    <tabColor indexed="51"/>
  </sheetPr>
  <dimension ref="A1:T50"/>
  <sheetViews>
    <sheetView zoomScale="85" zoomScaleNormal="85" workbookViewId="0" topLeftCell="A54">
      <selection activeCell="A2" sqref="A2:G2"/>
    </sheetView>
  </sheetViews>
  <sheetFormatPr defaultColWidth="9.140625" defaultRowHeight="12.75"/>
  <cols>
    <col min="1" max="13" width="9.140625" style="210" customWidth="1"/>
    <col min="14" max="14" width="15.57421875" style="210" customWidth="1"/>
    <col min="15" max="16384" width="9.140625" style="210" customWidth="1"/>
  </cols>
  <sheetData>
    <row r="1" spans="16:20" ht="13.5" thickBot="1">
      <c r="P1" s="210" t="s">
        <v>232</v>
      </c>
      <c r="Q1" s="210" t="s">
        <v>233</v>
      </c>
      <c r="R1" s="210" t="s">
        <v>234</v>
      </c>
      <c r="T1" s="312"/>
    </row>
    <row r="2" spans="1:20" ht="13.5" thickBot="1">
      <c r="A2" s="550" t="s">
        <v>148</v>
      </c>
      <c r="B2" s="551"/>
      <c r="C2" s="551"/>
      <c r="D2" s="551"/>
      <c r="E2" s="551"/>
      <c r="F2" s="551"/>
      <c r="G2" s="552"/>
      <c r="I2" s="541" t="s">
        <v>135</v>
      </c>
      <c r="J2" s="547"/>
      <c r="K2" s="547"/>
      <c r="L2" s="547"/>
      <c r="M2" s="542"/>
      <c r="O2">
        <v>3</v>
      </c>
      <c r="P2">
        <v>225.589764</v>
      </c>
      <c r="Q2">
        <v>225.589764</v>
      </c>
      <c r="R2">
        <v>244.171392</v>
      </c>
      <c r="S2"/>
      <c r="T2"/>
    </row>
    <row r="3" spans="1:20" ht="12.75">
      <c r="A3" s="211" t="s">
        <v>28</v>
      </c>
      <c r="B3" s="212"/>
      <c r="C3" s="212"/>
      <c r="D3" s="212"/>
      <c r="E3" s="212"/>
      <c r="F3" s="212"/>
      <c r="G3" s="213"/>
      <c r="I3" s="214"/>
      <c r="J3" s="215" t="s">
        <v>136</v>
      </c>
      <c r="K3" s="215"/>
      <c r="L3" s="215"/>
      <c r="M3" s="216"/>
      <c r="O3">
        <v>5</v>
      </c>
      <c r="P3">
        <v>225.685474</v>
      </c>
      <c r="Q3">
        <v>225.757002</v>
      </c>
      <c r="R3">
        <v>244.510558</v>
      </c>
      <c r="S3"/>
      <c r="T3"/>
    </row>
    <row r="4" spans="1:20" ht="12.75">
      <c r="A4" s="553" t="s">
        <v>152</v>
      </c>
      <c r="B4" s="212"/>
      <c r="C4" s="212" t="s">
        <v>153</v>
      </c>
      <c r="D4" s="212" t="s">
        <v>154</v>
      </c>
      <c r="E4" s="212"/>
      <c r="F4" s="212"/>
      <c r="G4" s="213"/>
      <c r="I4" s="211" t="s">
        <v>140</v>
      </c>
      <c r="J4" s="212">
        <v>0.005</v>
      </c>
      <c r="K4" s="212"/>
      <c r="L4" s="212"/>
      <c r="M4" s="213"/>
      <c r="O4">
        <v>7</v>
      </c>
      <c r="P4">
        <v>221.843252</v>
      </c>
      <c r="Q4">
        <v>225.791396</v>
      </c>
      <c r="R4">
        <v>240.503943</v>
      </c>
      <c r="S4"/>
      <c r="T4"/>
    </row>
    <row r="5" spans="1:20" ht="12.75">
      <c r="A5" s="554"/>
      <c r="B5" s="217" t="s">
        <v>157</v>
      </c>
      <c r="C5" s="212">
        <v>1</v>
      </c>
      <c r="D5" s="212">
        <v>64</v>
      </c>
      <c r="E5" s="212"/>
      <c r="F5" s="212"/>
      <c r="G5" s="213"/>
      <c r="I5" s="211" t="s">
        <v>141</v>
      </c>
      <c r="J5" s="212">
        <v>15</v>
      </c>
      <c r="K5" s="212"/>
      <c r="L5" s="212"/>
      <c r="M5" s="213"/>
      <c r="O5">
        <v>9</v>
      </c>
      <c r="P5">
        <v>211.456533</v>
      </c>
      <c r="Q5">
        <v>225.874451</v>
      </c>
      <c r="R5">
        <v>223.643481</v>
      </c>
      <c r="S5"/>
      <c r="T5"/>
    </row>
    <row r="6" spans="1:20" ht="12.75">
      <c r="A6" s="211" t="s">
        <v>160</v>
      </c>
      <c r="B6" s="546" t="s">
        <v>235</v>
      </c>
      <c r="C6" s="546"/>
      <c r="D6" s="546"/>
      <c r="E6" s="546"/>
      <c r="F6" s="546"/>
      <c r="G6" s="555"/>
      <c r="I6" s="211" t="s">
        <v>142</v>
      </c>
      <c r="J6" s="212">
        <v>1023</v>
      </c>
      <c r="K6" s="212"/>
      <c r="L6" s="212"/>
      <c r="M6" s="213"/>
      <c r="O6">
        <v>11</v>
      </c>
      <c r="P6">
        <v>196.024827</v>
      </c>
      <c r="Q6">
        <v>225.000388</v>
      </c>
      <c r="R6">
        <v>213.093429</v>
      </c>
      <c r="S6"/>
      <c r="T6"/>
    </row>
    <row r="7" spans="1:20" ht="12.75">
      <c r="A7" s="211" t="s">
        <v>140</v>
      </c>
      <c r="B7" s="546" t="s">
        <v>163</v>
      </c>
      <c r="C7" s="546"/>
      <c r="D7" s="546"/>
      <c r="E7" s="546"/>
      <c r="F7" s="546"/>
      <c r="G7" s="555"/>
      <c r="I7" s="211" t="s">
        <v>143</v>
      </c>
      <c r="J7" s="212">
        <v>7</v>
      </c>
      <c r="K7" s="212"/>
      <c r="L7" s="212"/>
      <c r="M7" s="213"/>
      <c r="O7">
        <v>13</v>
      </c>
      <c r="P7">
        <v>168.763607</v>
      </c>
      <c r="Q7">
        <v>214.473202</v>
      </c>
      <c r="R7">
        <v>187.378213</v>
      </c>
      <c r="S7"/>
      <c r="T7"/>
    </row>
    <row r="8" spans="1:20" ht="13.5" thickBot="1">
      <c r="A8" s="211" t="s">
        <v>166</v>
      </c>
      <c r="B8" s="546" t="s">
        <v>161</v>
      </c>
      <c r="C8" s="546"/>
      <c r="D8" s="546"/>
      <c r="E8" s="546"/>
      <c r="F8" s="546"/>
      <c r="G8" s="555"/>
      <c r="I8" s="218" t="s">
        <v>144</v>
      </c>
      <c r="J8" s="548" t="s">
        <v>236</v>
      </c>
      <c r="K8" s="548"/>
      <c r="L8" s="548"/>
      <c r="M8" s="549"/>
      <c r="O8">
        <v>15</v>
      </c>
      <c r="P8">
        <v>153.618951</v>
      </c>
      <c r="Q8">
        <v>205.922262</v>
      </c>
      <c r="R8">
        <v>174.012291</v>
      </c>
      <c r="S8"/>
      <c r="T8"/>
    </row>
    <row r="9" spans="1:20" ht="13.5" thickBot="1">
      <c r="A9" s="219" t="s">
        <v>169</v>
      </c>
      <c r="B9" s="548" t="s">
        <v>161</v>
      </c>
      <c r="C9" s="548"/>
      <c r="D9" s="548"/>
      <c r="E9" s="548"/>
      <c r="F9" s="548"/>
      <c r="G9" s="549"/>
      <c r="I9" s="219" t="s">
        <v>218</v>
      </c>
      <c r="J9" s="548" t="s">
        <v>236</v>
      </c>
      <c r="K9" s="548"/>
      <c r="L9" s="548"/>
      <c r="M9" s="549"/>
      <c r="O9">
        <v>17</v>
      </c>
      <c r="P9">
        <v>130.588913</v>
      </c>
      <c r="Q9">
        <v>195.109868</v>
      </c>
      <c r="R9">
        <v>149.756663</v>
      </c>
      <c r="S9"/>
      <c r="T9"/>
    </row>
    <row r="10" spans="1:20" ht="12.75">
      <c r="A10" s="220" t="s">
        <v>174</v>
      </c>
      <c r="B10" s="562" t="s">
        <v>175</v>
      </c>
      <c r="C10" s="563"/>
      <c r="D10" s="563"/>
      <c r="E10" s="563"/>
      <c r="F10" s="563"/>
      <c r="G10" s="563"/>
      <c r="O10">
        <v>19</v>
      </c>
      <c r="P10">
        <v>124.25678</v>
      </c>
      <c r="Q10">
        <v>182.202544</v>
      </c>
      <c r="R10">
        <v>133.853471</v>
      </c>
      <c r="S10"/>
      <c r="T10"/>
    </row>
    <row r="11" spans="15:20" ht="13.5" thickBot="1">
      <c r="O11">
        <v>21</v>
      </c>
      <c r="P11">
        <v>114.492533</v>
      </c>
      <c r="Q11">
        <v>160.923445</v>
      </c>
      <c r="R11">
        <v>121.004494</v>
      </c>
      <c r="S11"/>
      <c r="T11"/>
    </row>
    <row r="12" spans="1:20" ht="12.75" customHeight="1" thickBot="1">
      <c r="A12" s="556" t="s">
        <v>237</v>
      </c>
      <c r="B12" s="557"/>
      <c r="C12" s="558"/>
      <c r="E12" s="564" t="s">
        <v>149</v>
      </c>
      <c r="F12" s="565"/>
      <c r="G12" s="565"/>
      <c r="H12" s="565"/>
      <c r="I12" s="565"/>
      <c r="J12" s="565"/>
      <c r="K12" s="566"/>
      <c r="O12">
        <v>23</v>
      </c>
      <c r="P12">
        <v>109.798949</v>
      </c>
      <c r="Q12">
        <v>144.494968</v>
      </c>
      <c r="R12">
        <v>114.921246</v>
      </c>
      <c r="S12"/>
      <c r="T12"/>
    </row>
    <row r="13" spans="1:20" ht="13.5" thickBot="1">
      <c r="A13" s="559"/>
      <c r="B13" s="560"/>
      <c r="C13" s="561"/>
      <c r="E13" s="544" t="s">
        <v>150</v>
      </c>
      <c r="F13" s="545"/>
      <c r="G13" s="546" t="s">
        <v>151</v>
      </c>
      <c r="H13" s="546"/>
      <c r="I13" s="546"/>
      <c r="J13" s="546"/>
      <c r="K13" s="555"/>
      <c r="M13" s="541" t="s">
        <v>238</v>
      </c>
      <c r="N13" s="542"/>
      <c r="O13">
        <v>25</v>
      </c>
      <c r="P13">
        <v>101.73429</v>
      </c>
      <c r="Q13">
        <v>126.75503</v>
      </c>
      <c r="R13">
        <v>108.176711</v>
      </c>
      <c r="S13"/>
      <c r="T13"/>
    </row>
    <row r="14" spans="1:20" ht="12.75">
      <c r="A14" s="211" t="s">
        <v>239</v>
      </c>
      <c r="B14" s="212" t="s">
        <v>240</v>
      </c>
      <c r="C14" s="213" t="s">
        <v>241</v>
      </c>
      <c r="E14" s="544" t="s">
        <v>155</v>
      </c>
      <c r="F14" s="545"/>
      <c r="G14" s="546" t="s">
        <v>156</v>
      </c>
      <c r="H14" s="546"/>
      <c r="I14" s="212"/>
      <c r="J14" s="212"/>
      <c r="K14" s="213"/>
      <c r="M14" s="221" t="s">
        <v>242</v>
      </c>
      <c r="N14" s="222" t="s">
        <v>236</v>
      </c>
      <c r="O14">
        <v>27</v>
      </c>
      <c r="P14">
        <v>96.997548</v>
      </c>
      <c r="Q14">
        <v>117.525822</v>
      </c>
      <c r="R14">
        <v>101.723871</v>
      </c>
      <c r="S14"/>
      <c r="T14"/>
    </row>
    <row r="15" spans="1:20" ht="12.75">
      <c r="A15" s="211" t="s">
        <v>230</v>
      </c>
      <c r="B15" s="212" t="s">
        <v>229</v>
      </c>
      <c r="C15" s="213">
        <v>0</v>
      </c>
      <c r="E15" s="544" t="s">
        <v>158</v>
      </c>
      <c r="F15" s="545"/>
      <c r="G15" s="212" t="s">
        <v>159</v>
      </c>
      <c r="H15" s="212"/>
      <c r="I15" s="212"/>
      <c r="J15" s="212"/>
      <c r="K15" s="213"/>
      <c r="M15" s="223" t="s">
        <v>243</v>
      </c>
      <c r="N15" s="224" t="s">
        <v>244</v>
      </c>
      <c r="O15">
        <v>29</v>
      </c>
      <c r="P15">
        <v>88.724839</v>
      </c>
      <c r="Q15">
        <v>111.83339</v>
      </c>
      <c r="R15">
        <v>98.250603</v>
      </c>
      <c r="S15"/>
      <c r="T15"/>
    </row>
    <row r="16" spans="5:20" ht="12.75">
      <c r="E16" s="544" t="s">
        <v>162</v>
      </c>
      <c r="F16" s="545"/>
      <c r="G16" s="212">
        <v>40</v>
      </c>
      <c r="H16" s="212"/>
      <c r="I16" s="212"/>
      <c r="J16" s="212"/>
      <c r="K16" s="213"/>
      <c r="M16" s="223" t="s">
        <v>245</v>
      </c>
      <c r="N16" s="224" t="s">
        <v>246</v>
      </c>
      <c r="O16">
        <v>31</v>
      </c>
      <c r="P16">
        <v>86.33003</v>
      </c>
      <c r="Q16">
        <v>107.162662</v>
      </c>
      <c r="R16">
        <v>86.923189</v>
      </c>
      <c r="S16"/>
      <c r="T16"/>
    </row>
    <row r="17" spans="5:20" ht="12.75">
      <c r="E17" s="211" t="s">
        <v>164</v>
      </c>
      <c r="F17" s="212"/>
      <c r="G17" s="212" t="s">
        <v>165</v>
      </c>
      <c r="H17" s="212"/>
      <c r="I17" s="212"/>
      <c r="J17" s="212"/>
      <c r="K17" s="213"/>
      <c r="M17" s="223" t="s">
        <v>247</v>
      </c>
      <c r="N17" s="224" t="s">
        <v>248</v>
      </c>
      <c r="O17">
        <v>33</v>
      </c>
      <c r="P17">
        <v>75.451227</v>
      </c>
      <c r="Q17">
        <v>103.585943</v>
      </c>
      <c r="R17">
        <v>81.264022</v>
      </c>
      <c r="S17"/>
      <c r="T17"/>
    </row>
    <row r="18" spans="5:20" ht="12.75">
      <c r="E18" s="211" t="s">
        <v>167</v>
      </c>
      <c r="F18" s="212"/>
      <c r="G18" s="212" t="s">
        <v>168</v>
      </c>
      <c r="H18" s="212"/>
      <c r="I18" s="212"/>
      <c r="J18" s="212"/>
      <c r="K18" s="213"/>
      <c r="M18" s="223" t="s">
        <v>249</v>
      </c>
      <c r="N18" s="224" t="s">
        <v>250</v>
      </c>
      <c r="O18">
        <v>35</v>
      </c>
      <c r="P18">
        <v>71.122222</v>
      </c>
      <c r="Q18">
        <v>102.366604</v>
      </c>
      <c r="R18">
        <v>74.60334</v>
      </c>
      <c r="S18"/>
      <c r="T18"/>
    </row>
    <row r="19" spans="5:20" ht="12.75">
      <c r="E19" s="211" t="s">
        <v>170</v>
      </c>
      <c r="F19" s="212"/>
      <c r="G19" s="212" t="s">
        <v>251</v>
      </c>
      <c r="H19" s="212"/>
      <c r="I19" s="212"/>
      <c r="J19" s="212"/>
      <c r="K19" s="213"/>
      <c r="M19" s="223" t="s">
        <v>252</v>
      </c>
      <c r="N19" s="224" t="s">
        <v>253</v>
      </c>
      <c r="O19">
        <v>37</v>
      </c>
      <c r="P19">
        <v>63.799036</v>
      </c>
      <c r="Q19">
        <v>98.171196</v>
      </c>
      <c r="R19">
        <v>69.42213</v>
      </c>
      <c r="S19"/>
      <c r="T19"/>
    </row>
    <row r="20" spans="5:20" ht="13.5" thickBot="1">
      <c r="E20" s="219" t="s">
        <v>173</v>
      </c>
      <c r="F20" s="225"/>
      <c r="G20" s="225">
        <v>108</v>
      </c>
      <c r="H20" s="225"/>
      <c r="I20" s="225"/>
      <c r="J20" s="225"/>
      <c r="K20" s="226"/>
      <c r="M20" s="223" t="s">
        <v>254</v>
      </c>
      <c r="N20" s="224" t="s">
        <v>255</v>
      </c>
      <c r="O20">
        <v>39</v>
      </c>
      <c r="P20">
        <v>63.142399</v>
      </c>
      <c r="Q20">
        <v>94.520965</v>
      </c>
      <c r="R20">
        <v>63.557019</v>
      </c>
      <c r="S20"/>
      <c r="T20"/>
    </row>
    <row r="21" spans="5:20" ht="12.75">
      <c r="E21" s="227"/>
      <c r="F21" s="227"/>
      <c r="G21" s="228"/>
      <c r="H21" s="228"/>
      <c r="I21" s="228"/>
      <c r="J21" s="228"/>
      <c r="K21" s="227"/>
      <c r="M21" s="223" t="s">
        <v>256</v>
      </c>
      <c r="N21" s="310" t="s">
        <v>301</v>
      </c>
      <c r="O21">
        <v>41</v>
      </c>
      <c r="P21">
        <v>55.306197</v>
      </c>
      <c r="Q21">
        <v>88.401855</v>
      </c>
      <c r="R21">
        <v>58.990467</v>
      </c>
      <c r="S21"/>
      <c r="T21"/>
    </row>
    <row r="22" spans="13:20" ht="12.75">
      <c r="M22" s="223" t="s">
        <v>257</v>
      </c>
      <c r="N22" s="224" t="s">
        <v>258</v>
      </c>
      <c r="O22">
        <v>43</v>
      </c>
      <c r="P22">
        <v>51.614027</v>
      </c>
      <c r="Q22">
        <v>83.269754</v>
      </c>
      <c r="R22">
        <v>55.018903</v>
      </c>
      <c r="S22"/>
      <c r="T22"/>
    </row>
    <row r="23" spans="13:20" ht="12.75">
      <c r="M23" s="223" t="s">
        <v>259</v>
      </c>
      <c r="N23" s="224" t="s">
        <v>260</v>
      </c>
      <c r="O23">
        <v>45</v>
      </c>
      <c r="P23">
        <v>46.771596</v>
      </c>
      <c r="Q23">
        <v>74.787584</v>
      </c>
      <c r="R23">
        <v>51.281178</v>
      </c>
      <c r="S23"/>
      <c r="T23"/>
    </row>
    <row r="24" spans="13:20" ht="12.75">
      <c r="M24" s="223" t="s">
        <v>261</v>
      </c>
      <c r="N24" s="224" t="s">
        <v>262</v>
      </c>
      <c r="O24">
        <v>47</v>
      </c>
      <c r="P24">
        <v>45.730775</v>
      </c>
      <c r="Q24">
        <v>68.276704</v>
      </c>
      <c r="R24">
        <v>47.707778</v>
      </c>
      <c r="S24"/>
      <c r="T24"/>
    </row>
    <row r="25" spans="13:20" ht="12.75">
      <c r="M25" s="223" t="s">
        <v>263</v>
      </c>
      <c r="N25" s="224" t="s">
        <v>264</v>
      </c>
      <c r="O25">
        <v>49</v>
      </c>
      <c r="P25">
        <v>44.015415</v>
      </c>
      <c r="Q25">
        <v>62.164656</v>
      </c>
      <c r="R25">
        <v>45.514615</v>
      </c>
      <c r="S25"/>
      <c r="T25"/>
    </row>
    <row r="26" spans="13:20" ht="12.75">
      <c r="M26" s="223" t="s">
        <v>265</v>
      </c>
      <c r="N26" s="224" t="s">
        <v>266</v>
      </c>
      <c r="O26">
        <v>51</v>
      </c>
      <c r="P26">
        <v>38.625252</v>
      </c>
      <c r="Q26">
        <v>56.631591</v>
      </c>
      <c r="R26">
        <v>42.129503</v>
      </c>
      <c r="S26"/>
      <c r="T26"/>
    </row>
    <row r="27" spans="13:20" ht="12.75">
      <c r="M27" s="223" t="s">
        <v>267</v>
      </c>
      <c r="N27" s="224" t="s">
        <v>268</v>
      </c>
      <c r="O27">
        <v>53</v>
      </c>
      <c r="P27">
        <v>36.773175</v>
      </c>
      <c r="Q27">
        <v>54.206601</v>
      </c>
      <c r="R27">
        <v>39.712047</v>
      </c>
      <c r="S27"/>
      <c r="T27"/>
    </row>
    <row r="28" spans="4:20" ht="12.75" customHeight="1">
      <c r="D28" s="543"/>
      <c r="E28" s="543"/>
      <c r="F28" s="543"/>
      <c r="G28" s="543"/>
      <c r="H28" s="543"/>
      <c r="I28" s="543"/>
      <c r="M28" s="223" t="s">
        <v>269</v>
      </c>
      <c r="N28" s="224" t="s">
        <v>270</v>
      </c>
      <c r="O28">
        <v>55</v>
      </c>
      <c r="P28">
        <v>34.704442</v>
      </c>
      <c r="Q28">
        <v>51.745656</v>
      </c>
      <c r="R28">
        <v>37.305322</v>
      </c>
      <c r="S28"/>
      <c r="T28"/>
    </row>
    <row r="29" spans="4:20" ht="13.5" customHeight="1" thickBot="1">
      <c r="D29" s="543"/>
      <c r="E29" s="543"/>
      <c r="F29" s="543"/>
      <c r="G29" s="543"/>
      <c r="H29" s="543"/>
      <c r="I29" s="543"/>
      <c r="M29" s="229" t="s">
        <v>271</v>
      </c>
      <c r="N29" s="311" t="s">
        <v>302</v>
      </c>
      <c r="O29">
        <v>57</v>
      </c>
      <c r="P29">
        <v>32.106494</v>
      </c>
      <c r="Q29">
        <v>50.371752</v>
      </c>
      <c r="R29">
        <v>34.801921</v>
      </c>
      <c r="S29"/>
      <c r="T29"/>
    </row>
    <row r="30" spans="4:20" ht="12.75" customHeight="1">
      <c r="D30" s="543"/>
      <c r="E30" s="543"/>
      <c r="F30" s="543"/>
      <c r="G30" s="543"/>
      <c r="H30" s="543"/>
      <c r="I30" s="543"/>
      <c r="O30">
        <v>59</v>
      </c>
      <c r="P30">
        <v>30.520531</v>
      </c>
      <c r="Q30">
        <v>48.360309</v>
      </c>
      <c r="R30">
        <v>32.352209</v>
      </c>
      <c r="S30"/>
      <c r="T30"/>
    </row>
    <row r="31" spans="4:20" ht="12.75" customHeight="1">
      <c r="D31" s="543"/>
      <c r="E31" s="543"/>
      <c r="F31" s="543"/>
      <c r="G31" s="543"/>
      <c r="H31" s="543"/>
      <c r="I31" s="543"/>
      <c r="O31">
        <v>61</v>
      </c>
      <c r="P31">
        <v>27.943066</v>
      </c>
      <c r="Q31">
        <v>47.509318</v>
      </c>
      <c r="R31">
        <v>29.457595</v>
      </c>
      <c r="S31"/>
      <c r="T31"/>
    </row>
    <row r="32" spans="4:20" ht="12.75" customHeight="1">
      <c r="D32" s="543"/>
      <c r="E32" s="543"/>
      <c r="F32" s="543"/>
      <c r="G32" s="543"/>
      <c r="H32" s="543"/>
      <c r="I32" s="543"/>
      <c r="O32">
        <v>63</v>
      </c>
      <c r="P32">
        <v>24.003249</v>
      </c>
      <c r="Q32">
        <v>45.94032</v>
      </c>
      <c r="R32">
        <v>29.114651</v>
      </c>
      <c r="S32"/>
      <c r="T32"/>
    </row>
    <row r="33" spans="4:20" ht="12.75" customHeight="1">
      <c r="D33" s="543"/>
      <c r="E33" s="543"/>
      <c r="F33" s="543"/>
      <c r="G33" s="543"/>
      <c r="H33" s="543"/>
      <c r="I33" s="543"/>
      <c r="O33">
        <v>65</v>
      </c>
      <c r="P33">
        <v>23.423703</v>
      </c>
      <c r="Q33">
        <v>45.148499</v>
      </c>
      <c r="R33">
        <v>24.681544</v>
      </c>
      <c r="S33"/>
      <c r="T33"/>
    </row>
    <row r="34" spans="4:20" ht="12.75" customHeight="1">
      <c r="D34" s="543"/>
      <c r="E34" s="543"/>
      <c r="F34" s="543"/>
      <c r="G34" s="543"/>
      <c r="H34" s="543"/>
      <c r="I34" s="543"/>
      <c r="O34">
        <v>67</v>
      </c>
      <c r="P34">
        <v>21.56557</v>
      </c>
      <c r="Q34">
        <v>41.799734</v>
      </c>
      <c r="R34">
        <v>24.898631</v>
      </c>
      <c r="S34"/>
      <c r="T34"/>
    </row>
    <row r="35" spans="4:20" ht="12.75" customHeight="1">
      <c r="D35" s="543"/>
      <c r="E35" s="543"/>
      <c r="F35" s="543"/>
      <c r="G35" s="543"/>
      <c r="H35" s="543"/>
      <c r="I35" s="543"/>
      <c r="O35">
        <v>69</v>
      </c>
      <c r="P35">
        <v>20.033089</v>
      </c>
      <c r="Q35">
        <v>37.777052</v>
      </c>
      <c r="R35">
        <v>20.654666</v>
      </c>
      <c r="S35"/>
      <c r="T35"/>
    </row>
    <row r="36" spans="4:20" ht="12.75" customHeight="1">
      <c r="D36" s="543"/>
      <c r="E36" s="543"/>
      <c r="F36" s="543"/>
      <c r="G36" s="543"/>
      <c r="H36" s="543"/>
      <c r="I36" s="543"/>
      <c r="O36">
        <v>71</v>
      </c>
      <c r="P36">
        <v>17.739516</v>
      </c>
      <c r="Q36">
        <v>36.885963</v>
      </c>
      <c r="R36">
        <v>19.469045</v>
      </c>
      <c r="S36"/>
      <c r="T36"/>
    </row>
    <row r="37" spans="4:20" ht="12.75" customHeight="1">
      <c r="D37" s="543"/>
      <c r="E37" s="543"/>
      <c r="F37" s="543"/>
      <c r="G37" s="543"/>
      <c r="H37" s="543"/>
      <c r="I37" s="543"/>
      <c r="O37">
        <v>73</v>
      </c>
      <c r="P37">
        <v>15.576779</v>
      </c>
      <c r="Q37">
        <v>33.77162</v>
      </c>
      <c r="R37">
        <v>16.893633</v>
      </c>
      <c r="S37"/>
      <c r="T37"/>
    </row>
    <row r="38" spans="15:20" ht="12.75">
      <c r="O38">
        <v>75</v>
      </c>
      <c r="P38">
        <v>15.03857</v>
      </c>
      <c r="Q38">
        <v>32.379286</v>
      </c>
      <c r="R38">
        <v>16.079231</v>
      </c>
      <c r="S38"/>
      <c r="T38"/>
    </row>
    <row r="39" spans="15:20" ht="12.75">
      <c r="O39">
        <v>77</v>
      </c>
      <c r="P39">
        <v>13.224912</v>
      </c>
      <c r="Q39">
        <v>29.592804</v>
      </c>
      <c r="R39">
        <v>13.903319</v>
      </c>
      <c r="S39"/>
      <c r="T39"/>
    </row>
    <row r="40" spans="15:20" ht="12.75">
      <c r="O40">
        <v>79</v>
      </c>
      <c r="P40">
        <v>12.406748</v>
      </c>
      <c r="Q40">
        <v>27.635417</v>
      </c>
      <c r="R40">
        <v>13.074582</v>
      </c>
      <c r="S40"/>
      <c r="T40"/>
    </row>
    <row r="41" spans="15:20" ht="12.75">
      <c r="O41">
        <v>81</v>
      </c>
      <c r="P41">
        <v>11.035983</v>
      </c>
      <c r="Q41">
        <v>25.9129</v>
      </c>
      <c r="R41">
        <v>11.674501</v>
      </c>
      <c r="S41"/>
      <c r="T41"/>
    </row>
    <row r="42" spans="15:20" ht="12.75">
      <c r="O42">
        <v>83</v>
      </c>
      <c r="P42">
        <v>9.391605</v>
      </c>
      <c r="Q42">
        <v>25.080121</v>
      </c>
      <c r="R42">
        <v>10.00967</v>
      </c>
      <c r="S42"/>
      <c r="T42"/>
    </row>
    <row r="43" spans="15:20" ht="12.75">
      <c r="O43">
        <v>85</v>
      </c>
      <c r="P43">
        <v>8.686889</v>
      </c>
      <c r="Q43">
        <v>24.600211</v>
      </c>
      <c r="R43">
        <v>8.698156</v>
      </c>
      <c r="S43"/>
      <c r="T43"/>
    </row>
    <row r="44" spans="15:20" ht="12.75">
      <c r="O44">
        <v>87</v>
      </c>
      <c r="P44">
        <v>7.278397</v>
      </c>
      <c r="Q44">
        <v>23.616947</v>
      </c>
      <c r="R44">
        <v>7.970774</v>
      </c>
      <c r="S44"/>
      <c r="T44"/>
    </row>
    <row r="45" spans="15:20" ht="12.75">
      <c r="O45">
        <v>89</v>
      </c>
      <c r="P45">
        <v>6.424693</v>
      </c>
      <c r="Q45">
        <v>22.580487</v>
      </c>
      <c r="R45">
        <v>6.770136</v>
      </c>
      <c r="S45"/>
      <c r="T45"/>
    </row>
    <row r="46" spans="15:20" ht="12.75">
      <c r="O46">
        <v>91</v>
      </c>
      <c r="P46">
        <v>5.884883</v>
      </c>
      <c r="Q46">
        <v>21.900949</v>
      </c>
      <c r="R46">
        <v>5.892113</v>
      </c>
      <c r="S46"/>
      <c r="T46"/>
    </row>
    <row r="47" spans="15:20" ht="12.75">
      <c r="O47">
        <v>93</v>
      </c>
      <c r="P47">
        <v>5.139805</v>
      </c>
      <c r="Q47">
        <v>21.074459</v>
      </c>
      <c r="R47">
        <v>5.135677</v>
      </c>
      <c r="S47"/>
      <c r="T47"/>
    </row>
    <row r="48" spans="15:20" ht="12.75">
      <c r="O48">
        <v>95</v>
      </c>
      <c r="P48">
        <v>4.578119</v>
      </c>
      <c r="Q48">
        <v>20.312078</v>
      </c>
      <c r="R48">
        <v>4.542997</v>
      </c>
      <c r="S48"/>
      <c r="T48"/>
    </row>
    <row r="49" spans="15:20" ht="12.75">
      <c r="O49">
        <v>97</v>
      </c>
      <c r="P49">
        <v>3.931444</v>
      </c>
      <c r="Q49">
        <v>18.59621</v>
      </c>
      <c r="R49">
        <v>4.155475</v>
      </c>
      <c r="S49"/>
      <c r="T49"/>
    </row>
    <row r="50" spans="15:20" ht="12.75">
      <c r="O50">
        <v>99</v>
      </c>
      <c r="P50">
        <v>3.787961</v>
      </c>
      <c r="Q50">
        <v>18.282301</v>
      </c>
      <c r="R50">
        <v>3.592317</v>
      </c>
      <c r="S50"/>
      <c r="T50"/>
    </row>
  </sheetData>
  <mergeCells count="20">
    <mergeCell ref="A12:C13"/>
    <mergeCell ref="B8:G8"/>
    <mergeCell ref="B9:G9"/>
    <mergeCell ref="B10:G10"/>
    <mergeCell ref="E12:K12"/>
    <mergeCell ref="E13:F13"/>
    <mergeCell ref="G13:K13"/>
    <mergeCell ref="I2:M2"/>
    <mergeCell ref="J8:M8"/>
    <mergeCell ref="J9:M9"/>
    <mergeCell ref="A2:G2"/>
    <mergeCell ref="A4:A5"/>
    <mergeCell ref="B6:G6"/>
    <mergeCell ref="B7:G7"/>
    <mergeCell ref="M13:N13"/>
    <mergeCell ref="D28:I37"/>
    <mergeCell ref="E14:F14"/>
    <mergeCell ref="G14:H14"/>
    <mergeCell ref="E15:F15"/>
    <mergeCell ref="E16:F16"/>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F50"/>
  <sheetViews>
    <sheetView workbookViewId="0" topLeftCell="A2">
      <selection activeCell="A5" sqref="A5"/>
    </sheetView>
  </sheetViews>
  <sheetFormatPr defaultColWidth="9.140625" defaultRowHeight="12.75"/>
  <cols>
    <col min="1" max="1" width="30.7109375" style="16" bestFit="1" customWidth="1"/>
    <col min="2" max="2" width="23.00390625" style="16" customWidth="1"/>
    <col min="3" max="3" width="32.421875" style="16" customWidth="1"/>
    <col min="4" max="4" width="37.7109375" style="16" customWidth="1"/>
    <col min="5" max="5" width="22.00390625" style="16" bestFit="1" customWidth="1"/>
    <col min="6" max="6" width="69.28125" style="16" bestFit="1" customWidth="1"/>
    <col min="7" max="16384" width="9.140625" style="16" customWidth="1"/>
  </cols>
  <sheetData>
    <row r="1" spans="1:6" s="18" customFormat="1" ht="15.75">
      <c r="A1" s="17" t="s">
        <v>20</v>
      </c>
      <c r="B1" s="20"/>
      <c r="C1" s="17"/>
      <c r="D1" s="17"/>
      <c r="E1" s="17"/>
      <c r="F1" s="17"/>
    </row>
    <row r="2" spans="1:6" s="19" customFormat="1" ht="15.75">
      <c r="A2" s="14" t="s">
        <v>21</v>
      </c>
      <c r="B2" s="14" t="s">
        <v>22</v>
      </c>
      <c r="C2" s="14" t="s">
        <v>23</v>
      </c>
      <c r="D2" s="14" t="s">
        <v>24</v>
      </c>
      <c r="E2" s="14"/>
      <c r="F2" s="14"/>
    </row>
    <row r="3" spans="1:6" ht="15">
      <c r="A3" s="15" t="s">
        <v>327</v>
      </c>
      <c r="B3" s="43" t="str">
        <f>"2005-12-23"</f>
        <v>2005-12-23</v>
      </c>
      <c r="C3" s="15" t="s">
        <v>25</v>
      </c>
      <c r="D3" s="15" t="s">
        <v>319</v>
      </c>
      <c r="E3" s="15"/>
      <c r="F3" s="15"/>
    </row>
    <row r="4" spans="1:5" ht="15">
      <c r="A4" s="15" t="s">
        <v>328</v>
      </c>
      <c r="B4" s="43">
        <v>38714</v>
      </c>
      <c r="C4" s="15" t="s">
        <v>325</v>
      </c>
      <c r="D4" s="15" t="s">
        <v>326</v>
      </c>
      <c r="E4" s="15"/>
    </row>
    <row r="5" spans="1:5" ht="15">
      <c r="A5" s="15"/>
      <c r="B5" s="43"/>
      <c r="C5" s="15"/>
      <c r="D5" s="15"/>
      <c r="E5" s="15"/>
    </row>
    <row r="6" spans="1:5" ht="15">
      <c r="A6" s="15"/>
      <c r="B6" s="42"/>
      <c r="C6" s="15"/>
      <c r="D6" s="15"/>
      <c r="E6" s="15"/>
    </row>
    <row r="7" spans="1:5" ht="15">
      <c r="A7" s="15"/>
      <c r="B7" s="42"/>
      <c r="C7" s="15"/>
      <c r="D7" s="15"/>
      <c r="E7" s="15"/>
    </row>
    <row r="8" spans="1:5" ht="15">
      <c r="A8" s="15"/>
      <c r="B8" s="42"/>
      <c r="C8" s="15"/>
      <c r="D8" s="15"/>
      <c r="E8" s="15"/>
    </row>
    <row r="10" spans="1:2" s="21" customFormat="1" ht="13.5" thickBot="1">
      <c r="A10" s="18" t="s">
        <v>27</v>
      </c>
      <c r="B10" s="18"/>
    </row>
    <row r="11" spans="1:6" ht="13.5" thickBot="1">
      <c r="A11" s="167" t="s">
        <v>28</v>
      </c>
      <c r="B11" s="168" t="s">
        <v>29</v>
      </c>
      <c r="C11" s="168" t="s">
        <v>30</v>
      </c>
      <c r="D11" s="168" t="s">
        <v>31</v>
      </c>
      <c r="E11" s="169" t="s">
        <v>32</v>
      </c>
      <c r="F11" s="19" t="s">
        <v>33</v>
      </c>
    </row>
    <row r="12" spans="1:5" s="22" customFormat="1" ht="12.75" hidden="1">
      <c r="A12" s="143" t="s">
        <v>34</v>
      </c>
      <c r="B12" s="156" t="s">
        <v>35</v>
      </c>
      <c r="C12" s="170" t="s">
        <v>36</v>
      </c>
      <c r="D12" s="191" t="s">
        <v>37</v>
      </c>
      <c r="E12" s="180" t="s">
        <v>295</v>
      </c>
    </row>
    <row r="13" spans="1:5" s="22" customFormat="1" ht="12.75">
      <c r="A13" s="144" t="s">
        <v>284</v>
      </c>
      <c r="B13" s="157" t="s">
        <v>35</v>
      </c>
      <c r="C13" s="171" t="s">
        <v>36</v>
      </c>
      <c r="D13" s="192" t="s">
        <v>37</v>
      </c>
      <c r="E13" s="181" t="s">
        <v>38</v>
      </c>
    </row>
    <row r="14" spans="1:5" s="22" customFormat="1" ht="12.75" hidden="1">
      <c r="A14" s="145" t="s">
        <v>39</v>
      </c>
      <c r="B14" s="158" t="s">
        <v>35</v>
      </c>
      <c r="C14" s="172" t="s">
        <v>40</v>
      </c>
      <c r="D14" s="193" t="s">
        <v>37</v>
      </c>
      <c r="E14" s="182" t="s">
        <v>295</v>
      </c>
    </row>
    <row r="15" spans="1:5" s="22" customFormat="1" ht="12.75">
      <c r="A15" s="144" t="s">
        <v>273</v>
      </c>
      <c r="B15" s="157" t="s">
        <v>35</v>
      </c>
      <c r="C15" s="171" t="s">
        <v>40</v>
      </c>
      <c r="D15" s="192" t="s">
        <v>37</v>
      </c>
      <c r="E15" s="181" t="s">
        <v>38</v>
      </c>
    </row>
    <row r="16" spans="1:5" s="22" customFormat="1" ht="12.75">
      <c r="A16" s="146"/>
      <c r="B16" s="159"/>
      <c r="C16" s="173"/>
      <c r="D16" s="159"/>
      <c r="E16" s="183"/>
    </row>
    <row r="17" spans="1:5" s="22" customFormat="1" ht="12.75" hidden="1">
      <c r="A17" s="147" t="s">
        <v>41</v>
      </c>
      <c r="B17" s="158" t="s">
        <v>35</v>
      </c>
      <c r="C17" s="172" t="s">
        <v>36</v>
      </c>
      <c r="D17" s="193" t="s">
        <v>37</v>
      </c>
      <c r="E17" s="182" t="s">
        <v>295</v>
      </c>
    </row>
    <row r="18" spans="1:5" s="22" customFormat="1" ht="12.75">
      <c r="A18" s="144" t="s">
        <v>274</v>
      </c>
      <c r="B18" s="157" t="s">
        <v>35</v>
      </c>
      <c r="C18" s="171" t="s">
        <v>36</v>
      </c>
      <c r="D18" s="192" t="s">
        <v>37</v>
      </c>
      <c r="E18" s="181" t="s">
        <v>38</v>
      </c>
    </row>
    <row r="19" spans="1:5" s="22" customFormat="1" ht="12.75" hidden="1">
      <c r="A19" s="147" t="s">
        <v>42</v>
      </c>
      <c r="B19" s="158" t="s">
        <v>35</v>
      </c>
      <c r="C19" s="172" t="s">
        <v>40</v>
      </c>
      <c r="D19" s="193" t="s">
        <v>37</v>
      </c>
      <c r="E19" s="182" t="s">
        <v>295</v>
      </c>
    </row>
    <row r="20" spans="1:5" s="22" customFormat="1" ht="12.75">
      <c r="A20" s="144" t="s">
        <v>275</v>
      </c>
      <c r="B20" s="157" t="s">
        <v>35</v>
      </c>
      <c r="C20" s="171" t="s">
        <v>40</v>
      </c>
      <c r="D20" s="192" t="s">
        <v>37</v>
      </c>
      <c r="E20" s="181" t="s">
        <v>38</v>
      </c>
    </row>
    <row r="21" spans="1:5" s="22" customFormat="1" ht="12.75">
      <c r="A21" s="148"/>
      <c r="B21" s="159"/>
      <c r="C21" s="173"/>
      <c r="D21" s="36"/>
      <c r="E21" s="40"/>
    </row>
    <row r="22" spans="1:5" s="22" customFormat="1" ht="12.75" hidden="1">
      <c r="A22" s="147" t="s">
        <v>43</v>
      </c>
      <c r="B22" s="158" t="s">
        <v>35</v>
      </c>
      <c r="C22" s="172" t="s">
        <v>36</v>
      </c>
      <c r="D22" s="193" t="s">
        <v>37</v>
      </c>
      <c r="E22" s="182" t="s">
        <v>295</v>
      </c>
    </row>
    <row r="23" spans="1:5" s="22" customFormat="1" ht="12.75">
      <c r="A23" s="144" t="s">
        <v>276</v>
      </c>
      <c r="B23" s="157" t="s">
        <v>35</v>
      </c>
      <c r="C23" s="171" t="s">
        <v>36</v>
      </c>
      <c r="D23" s="192" t="s">
        <v>37</v>
      </c>
      <c r="E23" s="181" t="s">
        <v>38</v>
      </c>
    </row>
    <row r="24" spans="1:5" s="22" customFormat="1" ht="12.75" hidden="1">
      <c r="A24" s="147" t="s">
        <v>44</v>
      </c>
      <c r="B24" s="158" t="s">
        <v>35</v>
      </c>
      <c r="C24" s="172" t="s">
        <v>40</v>
      </c>
      <c r="D24" s="193" t="s">
        <v>37</v>
      </c>
      <c r="E24" s="182" t="s">
        <v>295</v>
      </c>
    </row>
    <row r="25" spans="1:5" s="22" customFormat="1" ht="13.5" thickBot="1">
      <c r="A25" s="149" t="s">
        <v>277</v>
      </c>
      <c r="B25" s="160" t="s">
        <v>35</v>
      </c>
      <c r="C25" s="174" t="s">
        <v>40</v>
      </c>
      <c r="D25" s="194" t="s">
        <v>37</v>
      </c>
      <c r="E25" s="184" t="s">
        <v>38</v>
      </c>
    </row>
    <row r="26" spans="1:5" s="22" customFormat="1" ht="12.75">
      <c r="A26" s="23"/>
      <c r="B26" s="161"/>
      <c r="D26" s="39"/>
      <c r="E26" s="16"/>
    </row>
    <row r="27" spans="1:4" ht="12.75">
      <c r="A27" s="23"/>
      <c r="B27" s="39"/>
      <c r="D27" s="39"/>
    </row>
    <row r="28" spans="1:5" s="22" customFormat="1" ht="12.75" hidden="1">
      <c r="A28" s="150" t="s">
        <v>45</v>
      </c>
      <c r="B28" s="162" t="s">
        <v>46</v>
      </c>
      <c r="C28" s="175" t="s">
        <v>36</v>
      </c>
      <c r="D28" s="195" t="s">
        <v>37</v>
      </c>
      <c r="E28" s="185" t="s">
        <v>295</v>
      </c>
    </row>
    <row r="29" spans="1:5" s="22" customFormat="1" ht="12.75">
      <c r="A29" s="151" t="s">
        <v>278</v>
      </c>
      <c r="B29" s="163" t="s">
        <v>46</v>
      </c>
      <c r="C29" s="176" t="s">
        <v>36</v>
      </c>
      <c r="D29" s="196" t="s">
        <v>37</v>
      </c>
      <c r="E29" s="186" t="s">
        <v>38</v>
      </c>
    </row>
    <row r="30" spans="1:5" s="22" customFormat="1" ht="12.75" hidden="1">
      <c r="A30" s="152" t="s">
        <v>47</v>
      </c>
      <c r="B30" s="164" t="s">
        <v>46</v>
      </c>
      <c r="C30" s="177" t="s">
        <v>40</v>
      </c>
      <c r="D30" s="197" t="s">
        <v>37</v>
      </c>
      <c r="E30" s="187" t="s">
        <v>295</v>
      </c>
    </row>
    <row r="31" spans="1:5" s="22" customFormat="1" ht="12.75">
      <c r="A31" s="151" t="s">
        <v>279</v>
      </c>
      <c r="B31" s="163" t="s">
        <v>46</v>
      </c>
      <c r="C31" s="176" t="s">
        <v>40</v>
      </c>
      <c r="D31" s="196" t="s">
        <v>37</v>
      </c>
      <c r="E31" s="186" t="s">
        <v>38</v>
      </c>
    </row>
    <row r="32" spans="1:5" s="24" customFormat="1" ht="12.75">
      <c r="A32" s="153"/>
      <c r="B32" s="165"/>
      <c r="C32" s="178"/>
      <c r="D32" s="165"/>
      <c r="E32" s="188"/>
    </row>
    <row r="33" spans="1:5" s="22" customFormat="1" ht="12.75" hidden="1">
      <c r="A33" s="152" t="s">
        <v>48</v>
      </c>
      <c r="B33" s="164" t="s">
        <v>46</v>
      </c>
      <c r="C33" s="177" t="s">
        <v>36</v>
      </c>
      <c r="D33" s="197" t="s">
        <v>37</v>
      </c>
      <c r="E33" s="187" t="s">
        <v>295</v>
      </c>
    </row>
    <row r="34" spans="1:5" s="22" customFormat="1" ht="12.75">
      <c r="A34" s="151" t="s">
        <v>280</v>
      </c>
      <c r="B34" s="163" t="s">
        <v>46</v>
      </c>
      <c r="C34" s="176" t="s">
        <v>36</v>
      </c>
      <c r="D34" s="196" t="s">
        <v>37</v>
      </c>
      <c r="E34" s="186" t="s">
        <v>38</v>
      </c>
    </row>
    <row r="35" spans="1:5" s="22" customFormat="1" ht="12.75" hidden="1">
      <c r="A35" s="152" t="s">
        <v>49</v>
      </c>
      <c r="B35" s="164" t="s">
        <v>46</v>
      </c>
      <c r="C35" s="177" t="s">
        <v>40</v>
      </c>
      <c r="D35" s="197" t="s">
        <v>37</v>
      </c>
      <c r="E35" s="187" t="s">
        <v>295</v>
      </c>
    </row>
    <row r="36" spans="1:5" s="22" customFormat="1" ht="12.75">
      <c r="A36" s="151" t="s">
        <v>281</v>
      </c>
      <c r="B36" s="163" t="s">
        <v>46</v>
      </c>
      <c r="C36" s="176" t="s">
        <v>40</v>
      </c>
      <c r="D36" s="196" t="s">
        <v>37</v>
      </c>
      <c r="E36" s="186" t="s">
        <v>38</v>
      </c>
    </row>
    <row r="37" spans="1:5" s="24" customFormat="1" ht="12.75">
      <c r="A37" s="154"/>
      <c r="B37" s="165"/>
      <c r="C37" s="178"/>
      <c r="D37" s="198"/>
      <c r="E37" s="189"/>
    </row>
    <row r="38" spans="1:5" s="22" customFormat="1" ht="12.75" hidden="1">
      <c r="A38" s="152" t="s">
        <v>50</v>
      </c>
      <c r="B38" s="164" t="s">
        <v>46</v>
      </c>
      <c r="C38" s="177" t="s">
        <v>36</v>
      </c>
      <c r="D38" s="197" t="s">
        <v>37</v>
      </c>
      <c r="E38" s="187" t="s">
        <v>295</v>
      </c>
    </row>
    <row r="39" spans="1:5" s="22" customFormat="1" ht="12.75">
      <c r="A39" s="151" t="s">
        <v>282</v>
      </c>
      <c r="B39" s="163" t="s">
        <v>46</v>
      </c>
      <c r="C39" s="176" t="s">
        <v>36</v>
      </c>
      <c r="D39" s="196" t="s">
        <v>37</v>
      </c>
      <c r="E39" s="186" t="s">
        <v>38</v>
      </c>
    </row>
    <row r="40" spans="1:5" s="22" customFormat="1" ht="12.75" hidden="1">
      <c r="A40" s="152" t="s">
        <v>51</v>
      </c>
      <c r="B40" s="164" t="s">
        <v>46</v>
      </c>
      <c r="C40" s="177" t="s">
        <v>40</v>
      </c>
      <c r="D40" s="197" t="s">
        <v>37</v>
      </c>
      <c r="E40" s="187" t="s">
        <v>295</v>
      </c>
    </row>
    <row r="41" spans="1:5" s="22" customFormat="1" ht="13.5" thickBot="1">
      <c r="A41" s="155" t="s">
        <v>283</v>
      </c>
      <c r="B41" s="166" t="s">
        <v>46</v>
      </c>
      <c r="C41" s="179" t="s">
        <v>40</v>
      </c>
      <c r="D41" s="199" t="s">
        <v>37</v>
      </c>
      <c r="E41" s="190" t="s">
        <v>38</v>
      </c>
    </row>
    <row r="42" ht="12.75">
      <c r="A42" s="23"/>
    </row>
    <row r="43" ht="12.75">
      <c r="A43" s="23"/>
    </row>
    <row r="44" ht="13.5" thickBot="1">
      <c r="A44" s="23"/>
    </row>
    <row r="45" spans="1:5" ht="12.75">
      <c r="A45" s="200" t="s">
        <v>52</v>
      </c>
      <c r="B45" s="35" t="s">
        <v>53</v>
      </c>
      <c r="C45" s="202" t="s">
        <v>54</v>
      </c>
      <c r="D45" s="35" t="s">
        <v>55</v>
      </c>
      <c r="E45" s="204" t="s">
        <v>295</v>
      </c>
    </row>
    <row r="46" spans="1:5" ht="12.75">
      <c r="A46" s="148" t="s">
        <v>56</v>
      </c>
      <c r="B46" s="36" t="s">
        <v>46</v>
      </c>
      <c r="C46" s="38" t="s">
        <v>36</v>
      </c>
      <c r="D46" s="36" t="s">
        <v>57</v>
      </c>
      <c r="E46" s="40" t="s">
        <v>295</v>
      </c>
    </row>
    <row r="47" spans="1:5" ht="12.75">
      <c r="A47" s="148" t="s">
        <v>58</v>
      </c>
      <c r="B47" s="36" t="s">
        <v>35</v>
      </c>
      <c r="C47" s="38" t="s">
        <v>36</v>
      </c>
      <c r="D47" s="36" t="s">
        <v>59</v>
      </c>
      <c r="E47" s="40" t="s">
        <v>295</v>
      </c>
    </row>
    <row r="48" spans="1:5" ht="13.5" thickBot="1">
      <c r="A48" s="201" t="s">
        <v>60</v>
      </c>
      <c r="B48" s="37" t="s">
        <v>61</v>
      </c>
      <c r="C48" s="203" t="s">
        <v>36</v>
      </c>
      <c r="D48" s="37" t="s">
        <v>62</v>
      </c>
      <c r="E48" s="41" t="s">
        <v>295</v>
      </c>
    </row>
    <row r="50" ht="12.75">
      <c r="A50" s="45" t="s">
        <v>26</v>
      </c>
    </row>
  </sheetData>
  <hyperlinks>
    <hyperlink ref="A45" location="'ss#17,#18,#19, CC15'!A1" display="ss#17,#18,#19"/>
    <hyperlink ref="A46" location="'ss#16 CC27 2X2X40'!A1" display="ss#16 CC27 2x2x40"/>
    <hyperlink ref="A47" location="'ss#16 CC28 2X2X20'!A1" display="ss#16 CC28 2x2x20"/>
    <hyperlink ref="A48" location="'CC27 vs. CC28'!A1" display="CC27 vs CC28"/>
    <hyperlink ref="A12" location="'ss#1 EDCA 2x2x20'!A1" display="ss#1 EDCA 2x2x20"/>
    <hyperlink ref="A13" location="'ss#1 EDCA 2x2x20 +'!A1" display="ss#1 EDCA 2x2x20 +"/>
    <hyperlink ref="A18" location="'ss#4 EDCA 2x2x20 +'!A1" display="ss#4 EDCA 2x2x20 +"/>
    <hyperlink ref="A17" location="'ss#4 EDCA 2x2x20'!A1" display="ss#4 EDCA 2x2x20"/>
    <hyperlink ref="A20" location="'ss#4 HCCA 2x2x20 +'!A1" display="ss#4 HCCA 2x2x20 +"/>
    <hyperlink ref="A19" location="'ss#4 HCCA 2x2x20'!A1" display="ss#4 HCCA 2x2x20"/>
    <hyperlink ref="A23" location="'ss#6 EDCA 2x2x20 +'!A1" display="ss#6 EDCA 2x2x20 +"/>
    <hyperlink ref="A22" location="'ss#6 EDCA 2x2x20'!A1" display="ss#6 EDCA 2x2x20"/>
    <hyperlink ref="A25" location="'ss#6 HCCA 2x2x20 +'!A1" display="ss#6 HCCA 2x2x20 +"/>
    <hyperlink ref="A24" location="'ss#6 HCCA 2x2x20'!A1" display="ss#6 HCCA 2x2x20"/>
    <hyperlink ref="A28" location="'ss#1 EDCA 2x2x40'!A1" display="ss#1 EDCA 2x2x40"/>
    <hyperlink ref="A29" location="'ss#1 EDCA 2x2x40 +'!A1" display="ss#1 EDCA 2x2x40 +"/>
    <hyperlink ref="A34" location="'ss#4 EDCA 2x2x40 +'!A1" display="ss#4 EDCA 2x2x40 +"/>
    <hyperlink ref="A33" location="'ss#4 EDCA 2x2x40'!A1" display="ss#4 EDCA 2x2x40"/>
    <hyperlink ref="A36" location="'ss#4 HCCA 2x2x40 +'!A1" display="ss#4 HCCA 2x2x40 +"/>
    <hyperlink ref="A35" location="'ss#4 HCCA 2x2x40'!A1" display="ss#4 HCCA 2x2x40"/>
    <hyperlink ref="A39" location="'ss#6 EDCA 2x2x40 +'!A1" display="ss#6 EDCA 2x2x40 +"/>
    <hyperlink ref="A38" location="'ss#6 EDCA 2x2x40'!A1" display="ss#6 EDCA 2x2x40"/>
    <hyperlink ref="A41" location="'ss#6 HCCA 2x2x40 +'!A1" display="ss#6 HCCA 2x2x40 +"/>
    <hyperlink ref="A40" location="'ss#6 HCCA 2x2x40'!A1" display="ss#6 HCCA 2x2x40"/>
    <hyperlink ref="A30" location="'ss#1 HCCA 2x2x40'!A1" display="ss#1 HCCA 2x2x40"/>
    <hyperlink ref="A31" location="'ss#1 HCCA 2x2x40 +'!A1" display="ss#1 HCCA 2x2x40 +"/>
    <hyperlink ref="A50" location="References!A1" display="References"/>
    <hyperlink ref="A15" location="'ss#1 HCCA 2x2x20 +'!A1" display="ss#1 HCCA 2x2x20 +"/>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indexed="14"/>
  </sheetPr>
  <dimension ref="A1:AE50"/>
  <sheetViews>
    <sheetView workbookViewId="0" topLeftCell="C55">
      <selection activeCell="Q2" sqref="Q2:Q50"/>
    </sheetView>
  </sheetViews>
  <sheetFormatPr defaultColWidth="9.140625" defaultRowHeight="12.75"/>
  <cols>
    <col min="1" max="15" width="9.140625" style="210" customWidth="1"/>
    <col min="16" max="16" width="15.57421875" style="210" bestFit="1" customWidth="1"/>
    <col min="17" max="16384" width="9.140625" style="210" customWidth="1"/>
  </cols>
  <sheetData>
    <row r="1" spans="17:31" ht="13.5" thickBot="1">
      <c r="Q1" s="210" t="s">
        <v>297</v>
      </c>
      <c r="R1" s="210" t="s">
        <v>232</v>
      </c>
      <c r="S1" s="210" t="s">
        <v>233</v>
      </c>
      <c r="T1" s="210" t="s">
        <v>234</v>
      </c>
      <c r="AD1" s="312"/>
      <c r="AE1" s="312"/>
    </row>
    <row r="2" spans="1:24" ht="13.5" thickBot="1">
      <c r="A2" s="550" t="s">
        <v>148</v>
      </c>
      <c r="B2" s="551"/>
      <c r="C2" s="551"/>
      <c r="D2" s="551"/>
      <c r="E2" s="551"/>
      <c r="F2" s="551"/>
      <c r="G2" s="552"/>
      <c r="I2" s="541" t="s">
        <v>135</v>
      </c>
      <c r="J2" s="547"/>
      <c r="K2" s="547"/>
      <c r="L2" s="547"/>
      <c r="M2" s="542"/>
      <c r="N2" s="230"/>
      <c r="O2" s="541" t="s">
        <v>238</v>
      </c>
      <c r="P2" s="542"/>
      <c r="Q2">
        <v>3</v>
      </c>
      <c r="R2">
        <v>113.868648</v>
      </c>
      <c r="S2">
        <v>113.868648</v>
      </c>
      <c r="T2">
        <v>125.402601</v>
      </c>
      <c r="W2"/>
      <c r="X2"/>
    </row>
    <row r="3" spans="1:24" ht="12.75">
      <c r="A3" s="211" t="s">
        <v>28</v>
      </c>
      <c r="B3" s="212"/>
      <c r="C3" s="212"/>
      <c r="D3" s="212"/>
      <c r="E3" s="212"/>
      <c r="F3" s="212"/>
      <c r="G3" s="213"/>
      <c r="I3" s="214"/>
      <c r="J3" s="215" t="s">
        <v>136</v>
      </c>
      <c r="K3" s="215"/>
      <c r="L3" s="215"/>
      <c r="M3" s="216"/>
      <c r="N3" s="228"/>
      <c r="O3" s="221" t="s">
        <v>242</v>
      </c>
      <c r="P3" s="222" t="s">
        <v>236</v>
      </c>
      <c r="Q3">
        <v>5</v>
      </c>
      <c r="R3">
        <v>113.887022</v>
      </c>
      <c r="S3">
        <v>113.90779</v>
      </c>
      <c r="T3">
        <v>125.464194</v>
      </c>
      <c r="W3"/>
      <c r="X3"/>
    </row>
    <row r="4" spans="1:24" ht="12.75">
      <c r="A4" s="544" t="s">
        <v>152</v>
      </c>
      <c r="B4" s="212"/>
      <c r="C4" s="212" t="s">
        <v>153</v>
      </c>
      <c r="D4" s="212" t="s">
        <v>154</v>
      </c>
      <c r="E4" s="212"/>
      <c r="F4" s="212"/>
      <c r="G4" s="213"/>
      <c r="I4" s="211" t="s">
        <v>140</v>
      </c>
      <c r="J4" s="212">
        <v>0.005</v>
      </c>
      <c r="K4" s="212"/>
      <c r="L4" s="212"/>
      <c r="M4" s="213"/>
      <c r="N4" s="228"/>
      <c r="O4" s="223" t="s">
        <v>243</v>
      </c>
      <c r="P4" s="224" t="s">
        <v>244</v>
      </c>
      <c r="Q4">
        <v>7</v>
      </c>
      <c r="R4">
        <v>112.596496</v>
      </c>
      <c r="S4">
        <v>113.927491</v>
      </c>
      <c r="T4">
        <v>123.757437</v>
      </c>
      <c r="W4"/>
      <c r="X4"/>
    </row>
    <row r="5" spans="1:24" ht="12.75">
      <c r="A5" s="544"/>
      <c r="B5" s="217" t="s">
        <v>157</v>
      </c>
      <c r="C5" s="212">
        <v>1</v>
      </c>
      <c r="D5" s="212">
        <v>64</v>
      </c>
      <c r="E5" s="212"/>
      <c r="F5" s="212"/>
      <c r="G5" s="213"/>
      <c r="I5" s="211" t="s">
        <v>141</v>
      </c>
      <c r="J5" s="212">
        <v>15</v>
      </c>
      <c r="K5" s="212"/>
      <c r="L5" s="212"/>
      <c r="M5" s="213"/>
      <c r="N5" s="228"/>
      <c r="O5" s="223" t="s">
        <v>245</v>
      </c>
      <c r="P5" s="224" t="s">
        <v>246</v>
      </c>
      <c r="Q5">
        <v>9</v>
      </c>
      <c r="R5">
        <v>110.938135</v>
      </c>
      <c r="S5">
        <v>113.973974</v>
      </c>
      <c r="T5">
        <v>119.771597</v>
      </c>
      <c r="W5"/>
      <c r="X5"/>
    </row>
    <row r="6" spans="1:24" ht="12.75">
      <c r="A6" s="211" t="s">
        <v>160</v>
      </c>
      <c r="B6" s="546" t="s">
        <v>235</v>
      </c>
      <c r="C6" s="546"/>
      <c r="D6" s="546"/>
      <c r="E6" s="546"/>
      <c r="F6" s="546"/>
      <c r="G6" s="555"/>
      <c r="I6" s="211" t="s">
        <v>142</v>
      </c>
      <c r="J6" s="212">
        <v>1023</v>
      </c>
      <c r="K6" s="212"/>
      <c r="L6" s="212"/>
      <c r="M6" s="213"/>
      <c r="N6" s="228"/>
      <c r="O6" s="223" t="s">
        <v>247</v>
      </c>
      <c r="P6" s="224" t="s">
        <v>248</v>
      </c>
      <c r="Q6">
        <v>11</v>
      </c>
      <c r="R6">
        <v>106.19213</v>
      </c>
      <c r="S6">
        <v>113.665431</v>
      </c>
      <c r="T6">
        <v>116.908641</v>
      </c>
      <c r="W6"/>
      <c r="X6"/>
    </row>
    <row r="7" spans="1:24" ht="12.75">
      <c r="A7" s="211" t="s">
        <v>140</v>
      </c>
      <c r="B7" s="546" t="s">
        <v>163</v>
      </c>
      <c r="C7" s="546"/>
      <c r="D7" s="546"/>
      <c r="E7" s="546"/>
      <c r="F7" s="546"/>
      <c r="G7" s="555"/>
      <c r="I7" s="211" t="s">
        <v>143</v>
      </c>
      <c r="J7" s="212">
        <v>7</v>
      </c>
      <c r="K7" s="212"/>
      <c r="L7" s="212"/>
      <c r="M7" s="213"/>
      <c r="N7" s="228"/>
      <c r="O7" s="223" t="s">
        <v>249</v>
      </c>
      <c r="P7" s="224" t="s">
        <v>250</v>
      </c>
      <c r="Q7">
        <v>13</v>
      </c>
      <c r="R7">
        <v>97.833992</v>
      </c>
      <c r="S7">
        <v>112.467569</v>
      </c>
      <c r="T7">
        <v>105.772377</v>
      </c>
      <c r="W7"/>
      <c r="X7"/>
    </row>
    <row r="8" spans="1:24" ht="13.5" thickBot="1">
      <c r="A8" s="211" t="s">
        <v>166</v>
      </c>
      <c r="B8" s="546" t="s">
        <v>161</v>
      </c>
      <c r="C8" s="546"/>
      <c r="D8" s="546"/>
      <c r="E8" s="546"/>
      <c r="F8" s="546"/>
      <c r="G8" s="555"/>
      <c r="I8" s="218" t="s">
        <v>144</v>
      </c>
      <c r="J8" s="548" t="s">
        <v>236</v>
      </c>
      <c r="K8" s="548"/>
      <c r="L8" s="548"/>
      <c r="M8" s="549"/>
      <c r="N8" s="230"/>
      <c r="O8" s="223" t="s">
        <v>252</v>
      </c>
      <c r="P8" s="224" t="s">
        <v>253</v>
      </c>
      <c r="Q8">
        <v>15</v>
      </c>
      <c r="R8">
        <v>91.797753</v>
      </c>
      <c r="S8">
        <v>109.176001</v>
      </c>
      <c r="T8">
        <v>99.309541</v>
      </c>
      <c r="W8"/>
      <c r="X8"/>
    </row>
    <row r="9" spans="1:24" ht="13.5" thickBot="1">
      <c r="A9" s="218" t="s">
        <v>169</v>
      </c>
      <c r="B9" s="546" t="s">
        <v>161</v>
      </c>
      <c r="C9" s="546"/>
      <c r="D9" s="546"/>
      <c r="E9" s="546"/>
      <c r="F9" s="546"/>
      <c r="G9" s="555"/>
      <c r="I9" s="219" t="s">
        <v>218</v>
      </c>
      <c r="J9" s="548" t="s">
        <v>236</v>
      </c>
      <c r="K9" s="548"/>
      <c r="L9" s="548"/>
      <c r="M9" s="549"/>
      <c r="N9" s="230"/>
      <c r="O9" s="223" t="s">
        <v>254</v>
      </c>
      <c r="P9" s="224" t="s">
        <v>255</v>
      </c>
      <c r="Q9">
        <v>17</v>
      </c>
      <c r="R9">
        <v>85.388806</v>
      </c>
      <c r="S9">
        <v>106.296965</v>
      </c>
      <c r="T9">
        <v>89.830117</v>
      </c>
      <c r="W9"/>
      <c r="X9"/>
    </row>
    <row r="10" spans="1:24" ht="13.5" thickBot="1">
      <c r="A10" s="219" t="s">
        <v>174</v>
      </c>
      <c r="B10" s="548" t="s">
        <v>175</v>
      </c>
      <c r="C10" s="548"/>
      <c r="D10" s="548"/>
      <c r="E10" s="548"/>
      <c r="F10" s="548"/>
      <c r="G10" s="549"/>
      <c r="O10" s="223" t="s">
        <v>256</v>
      </c>
      <c r="P10" s="310" t="s">
        <v>301</v>
      </c>
      <c r="Q10">
        <v>19</v>
      </c>
      <c r="R10">
        <v>77.631293</v>
      </c>
      <c r="S10">
        <v>102.06991</v>
      </c>
      <c r="T10">
        <v>84.831252</v>
      </c>
      <c r="W10"/>
      <c r="X10"/>
    </row>
    <row r="11" spans="15:24" ht="13.5" thickBot="1">
      <c r="O11" s="223" t="s">
        <v>257</v>
      </c>
      <c r="P11" s="224" t="s">
        <v>258</v>
      </c>
      <c r="Q11">
        <v>21</v>
      </c>
      <c r="R11">
        <v>70.955263</v>
      </c>
      <c r="S11">
        <v>97.514617</v>
      </c>
      <c r="T11">
        <v>75.331362</v>
      </c>
      <c r="W11"/>
      <c r="X11"/>
    </row>
    <row r="12" spans="1:24" ht="12.75" customHeight="1">
      <c r="A12" s="556" t="s">
        <v>237</v>
      </c>
      <c r="B12" s="557"/>
      <c r="C12" s="558"/>
      <c r="E12" s="564" t="s">
        <v>149</v>
      </c>
      <c r="F12" s="565"/>
      <c r="G12" s="565"/>
      <c r="H12" s="565"/>
      <c r="I12" s="565"/>
      <c r="J12" s="565"/>
      <c r="K12" s="566"/>
      <c r="O12" s="223" t="s">
        <v>259</v>
      </c>
      <c r="P12" s="224" t="s">
        <v>260</v>
      </c>
      <c r="Q12">
        <v>23</v>
      </c>
      <c r="R12">
        <v>63.005924</v>
      </c>
      <c r="S12">
        <v>90.532851</v>
      </c>
      <c r="T12">
        <v>72.736209</v>
      </c>
      <c r="W12"/>
      <c r="X12"/>
    </row>
    <row r="13" spans="1:24" ht="12.75">
      <c r="A13" s="559"/>
      <c r="B13" s="560"/>
      <c r="C13" s="561"/>
      <c r="E13" s="544" t="s">
        <v>150</v>
      </c>
      <c r="F13" s="545"/>
      <c r="G13" s="546" t="s">
        <v>151</v>
      </c>
      <c r="H13" s="546"/>
      <c r="I13" s="546"/>
      <c r="J13" s="546"/>
      <c r="K13" s="555"/>
      <c r="O13" s="223" t="s">
        <v>261</v>
      </c>
      <c r="P13" s="224" t="s">
        <v>262</v>
      </c>
      <c r="Q13">
        <v>25</v>
      </c>
      <c r="R13">
        <v>59.666954</v>
      </c>
      <c r="S13">
        <v>82.830878</v>
      </c>
      <c r="T13">
        <v>65.520988</v>
      </c>
      <c r="W13"/>
      <c r="X13"/>
    </row>
    <row r="14" spans="1:24" ht="12.75">
      <c r="A14" s="211" t="s">
        <v>239</v>
      </c>
      <c r="B14" s="212" t="s">
        <v>240</v>
      </c>
      <c r="C14" s="213" t="s">
        <v>241</v>
      </c>
      <c r="E14" s="544" t="s">
        <v>155</v>
      </c>
      <c r="F14" s="545"/>
      <c r="G14" s="546" t="s">
        <v>156</v>
      </c>
      <c r="H14" s="546"/>
      <c r="I14" s="212"/>
      <c r="J14" s="212"/>
      <c r="K14" s="213"/>
      <c r="O14" s="223" t="s">
        <v>263</v>
      </c>
      <c r="P14" s="224" t="s">
        <v>264</v>
      </c>
      <c r="Q14">
        <v>27</v>
      </c>
      <c r="R14">
        <v>55.538804</v>
      </c>
      <c r="S14">
        <v>77.594721</v>
      </c>
      <c r="T14">
        <v>61.853497</v>
      </c>
      <c r="W14"/>
      <c r="X14"/>
    </row>
    <row r="15" spans="1:24" ht="12.75">
      <c r="A15" s="211" t="s">
        <v>230</v>
      </c>
      <c r="B15" s="212" t="s">
        <v>229</v>
      </c>
      <c r="C15" s="213">
        <v>0</v>
      </c>
      <c r="E15" s="544" t="s">
        <v>158</v>
      </c>
      <c r="F15" s="545"/>
      <c r="G15" s="212" t="s">
        <v>159</v>
      </c>
      <c r="H15" s="212"/>
      <c r="I15" s="212"/>
      <c r="J15" s="212"/>
      <c r="K15" s="213"/>
      <c r="O15" s="223" t="s">
        <v>265</v>
      </c>
      <c r="P15" s="224" t="s">
        <v>266</v>
      </c>
      <c r="Q15">
        <v>29</v>
      </c>
      <c r="R15">
        <v>52.367758</v>
      </c>
      <c r="S15">
        <v>69.694538</v>
      </c>
      <c r="T15">
        <v>58.189569</v>
      </c>
      <c r="W15"/>
      <c r="X15"/>
    </row>
    <row r="16" spans="5:24" ht="12.75">
      <c r="E16" s="544" t="s">
        <v>162</v>
      </c>
      <c r="F16" s="545"/>
      <c r="G16" s="212">
        <v>20</v>
      </c>
      <c r="H16" s="212"/>
      <c r="I16" s="212"/>
      <c r="J16" s="212"/>
      <c r="K16" s="213"/>
      <c r="O16" s="223" t="s">
        <v>267</v>
      </c>
      <c r="P16" s="224" t="s">
        <v>268</v>
      </c>
      <c r="Q16">
        <v>31</v>
      </c>
      <c r="R16">
        <v>49.269267</v>
      </c>
      <c r="S16">
        <v>65.726702</v>
      </c>
      <c r="T16">
        <v>53.404383</v>
      </c>
      <c r="W16"/>
      <c r="X16"/>
    </row>
    <row r="17" spans="5:24" ht="12.75">
      <c r="E17" s="211" t="s">
        <v>164</v>
      </c>
      <c r="F17" s="212"/>
      <c r="G17" s="212" t="s">
        <v>272</v>
      </c>
      <c r="H17" s="212"/>
      <c r="I17" s="212"/>
      <c r="J17" s="212"/>
      <c r="K17" s="213"/>
      <c r="O17" s="223" t="s">
        <v>269</v>
      </c>
      <c r="P17" s="224" t="s">
        <v>270</v>
      </c>
      <c r="Q17">
        <v>33</v>
      </c>
      <c r="R17">
        <v>45.6848</v>
      </c>
      <c r="S17">
        <v>60.711321</v>
      </c>
      <c r="T17">
        <v>49.116996</v>
      </c>
      <c r="W17"/>
      <c r="X17"/>
    </row>
    <row r="18" spans="5:24" ht="13.5" thickBot="1">
      <c r="E18" s="211" t="s">
        <v>167</v>
      </c>
      <c r="F18" s="212"/>
      <c r="G18" s="212" t="s">
        <v>168</v>
      </c>
      <c r="H18" s="212"/>
      <c r="I18" s="212"/>
      <c r="J18" s="212"/>
      <c r="K18" s="213"/>
      <c r="O18" s="229" t="s">
        <v>271</v>
      </c>
      <c r="P18" s="311" t="s">
        <v>302</v>
      </c>
      <c r="Q18">
        <v>35</v>
      </c>
      <c r="R18">
        <v>44.213693</v>
      </c>
      <c r="S18">
        <v>57.986537</v>
      </c>
      <c r="T18">
        <v>47.877384</v>
      </c>
      <c r="W18"/>
      <c r="X18"/>
    </row>
    <row r="19" spans="5:24" ht="12.75">
      <c r="E19" s="211" t="s">
        <v>170</v>
      </c>
      <c r="F19" s="212"/>
      <c r="G19" s="212" t="s">
        <v>251</v>
      </c>
      <c r="H19" s="212"/>
      <c r="I19" s="212"/>
      <c r="J19" s="212"/>
      <c r="K19" s="213"/>
      <c r="Q19">
        <v>37</v>
      </c>
      <c r="R19">
        <v>41.412756</v>
      </c>
      <c r="S19">
        <v>53.913205</v>
      </c>
      <c r="T19">
        <v>45.466541</v>
      </c>
      <c r="W19"/>
      <c r="X19"/>
    </row>
    <row r="20" spans="5:24" ht="13.5" thickBot="1">
      <c r="E20" s="219" t="s">
        <v>173</v>
      </c>
      <c r="F20" s="225"/>
      <c r="G20" s="225">
        <v>52</v>
      </c>
      <c r="H20" s="225"/>
      <c r="I20" s="225"/>
      <c r="J20" s="225"/>
      <c r="K20" s="226"/>
      <c r="Q20">
        <v>39</v>
      </c>
      <c r="R20">
        <v>38.614733</v>
      </c>
      <c r="S20">
        <v>51.229925</v>
      </c>
      <c r="T20">
        <v>41.544094</v>
      </c>
      <c r="W20"/>
      <c r="X20"/>
    </row>
    <row r="21" spans="5:24" ht="12.75">
      <c r="E21" s="227"/>
      <c r="F21" s="227"/>
      <c r="G21" s="228"/>
      <c r="H21" s="228"/>
      <c r="I21" s="228"/>
      <c r="J21" s="228"/>
      <c r="K21" s="227"/>
      <c r="Q21">
        <v>41</v>
      </c>
      <c r="R21">
        <v>35.562029</v>
      </c>
      <c r="S21">
        <v>50.520019</v>
      </c>
      <c r="T21">
        <v>40.574111</v>
      </c>
      <c r="W21"/>
      <c r="X21"/>
    </row>
    <row r="22" spans="17:24" ht="12.75">
      <c r="Q22">
        <v>43</v>
      </c>
      <c r="R22">
        <v>33.456861</v>
      </c>
      <c r="S22">
        <v>48.362753</v>
      </c>
      <c r="T22">
        <v>38.277166</v>
      </c>
      <c r="W22"/>
      <c r="X22"/>
    </row>
    <row r="23" spans="17:24" ht="12.75">
      <c r="Q23">
        <v>45</v>
      </c>
      <c r="R23">
        <v>30.803658</v>
      </c>
      <c r="S23">
        <v>46.726922</v>
      </c>
      <c r="T23">
        <v>34.875445</v>
      </c>
      <c r="W23"/>
      <c r="X23"/>
    </row>
    <row r="24" spans="17:24" ht="12.75">
      <c r="Q24">
        <v>47</v>
      </c>
      <c r="R24">
        <v>29.368402</v>
      </c>
      <c r="S24">
        <v>45.251046</v>
      </c>
      <c r="T24">
        <v>31.589855</v>
      </c>
      <c r="W24"/>
      <c r="X24"/>
    </row>
    <row r="25" spans="17:24" ht="12.75">
      <c r="Q25">
        <v>49</v>
      </c>
      <c r="R25">
        <v>27.086912</v>
      </c>
      <c r="S25">
        <v>42.764835</v>
      </c>
      <c r="T25">
        <v>29.940764</v>
      </c>
      <c r="W25"/>
      <c r="X25"/>
    </row>
    <row r="26" spans="17:24" ht="12.75">
      <c r="Q26">
        <v>51</v>
      </c>
      <c r="R26">
        <v>25.311953</v>
      </c>
      <c r="S26">
        <v>41.135456</v>
      </c>
      <c r="T26">
        <v>29.342963</v>
      </c>
      <c r="W26"/>
      <c r="X26"/>
    </row>
    <row r="27" spans="17:24" ht="12.75">
      <c r="Q27">
        <v>53</v>
      </c>
      <c r="R27">
        <v>23.970493</v>
      </c>
      <c r="S27">
        <v>38.051346</v>
      </c>
      <c r="T27">
        <v>27.151436</v>
      </c>
      <c r="W27"/>
      <c r="X27"/>
    </row>
    <row r="28" spans="17:24" ht="12.75">
      <c r="Q28">
        <v>55</v>
      </c>
      <c r="R28">
        <v>22.557284</v>
      </c>
      <c r="S28">
        <v>36.561675</v>
      </c>
      <c r="T28">
        <v>24.760636</v>
      </c>
      <c r="W28"/>
      <c r="X28"/>
    </row>
    <row r="29" spans="17:24" ht="12.75">
      <c r="Q29">
        <v>57</v>
      </c>
      <c r="R29">
        <v>20.951965</v>
      </c>
      <c r="S29">
        <v>33.091815</v>
      </c>
      <c r="T29">
        <v>24.136998</v>
      </c>
      <c r="W29"/>
      <c r="X29"/>
    </row>
    <row r="30" spans="17:24" ht="12.75">
      <c r="Q30">
        <v>59</v>
      </c>
      <c r="R30">
        <v>19.614127</v>
      </c>
      <c r="S30">
        <v>32.815807</v>
      </c>
      <c r="T30">
        <v>22.344681</v>
      </c>
      <c r="W30"/>
      <c r="X30"/>
    </row>
    <row r="31" spans="17:24" ht="12.75">
      <c r="Q31">
        <v>61</v>
      </c>
      <c r="R31">
        <v>19.340449</v>
      </c>
      <c r="S31">
        <v>29.518334</v>
      </c>
      <c r="T31">
        <v>21.11069</v>
      </c>
      <c r="W31"/>
      <c r="X31"/>
    </row>
    <row r="32" spans="17:24" ht="12.75">
      <c r="Q32">
        <v>63</v>
      </c>
      <c r="R32">
        <v>18.504121</v>
      </c>
      <c r="S32">
        <v>28.34357</v>
      </c>
      <c r="T32">
        <v>20.236084</v>
      </c>
      <c r="W32"/>
      <c r="X32"/>
    </row>
    <row r="33" spans="17:24" ht="12.75">
      <c r="Q33">
        <v>65</v>
      </c>
      <c r="R33">
        <v>17.815024</v>
      </c>
      <c r="S33">
        <v>26.407285</v>
      </c>
      <c r="T33">
        <v>19.427932</v>
      </c>
      <c r="W33"/>
      <c r="X33"/>
    </row>
    <row r="34" spans="17:24" ht="12.75">
      <c r="Q34">
        <v>67</v>
      </c>
      <c r="R34">
        <v>16.470101</v>
      </c>
      <c r="S34">
        <v>25.525551</v>
      </c>
      <c r="T34">
        <v>18.338191</v>
      </c>
      <c r="W34"/>
      <c r="X34"/>
    </row>
    <row r="35" spans="17:24" ht="12.75">
      <c r="Q35">
        <v>69</v>
      </c>
      <c r="R35">
        <v>15.209354</v>
      </c>
      <c r="S35">
        <v>25.045786</v>
      </c>
      <c r="T35">
        <v>16.30968</v>
      </c>
      <c r="W35"/>
      <c r="X35"/>
    </row>
    <row r="36" spans="17:24" ht="12.75">
      <c r="Q36">
        <v>71</v>
      </c>
      <c r="R36">
        <v>14.176674</v>
      </c>
      <c r="S36">
        <v>23.90897</v>
      </c>
      <c r="T36">
        <v>16.169728</v>
      </c>
      <c r="W36"/>
      <c r="X36"/>
    </row>
    <row r="37" spans="17:24" ht="12.75">
      <c r="Q37">
        <v>73</v>
      </c>
      <c r="R37">
        <v>13.446679</v>
      </c>
      <c r="S37">
        <v>22.98303</v>
      </c>
      <c r="T37">
        <v>14.930119</v>
      </c>
      <c r="W37"/>
      <c r="X37"/>
    </row>
    <row r="38" spans="17:24" ht="12.75">
      <c r="Q38">
        <v>75</v>
      </c>
      <c r="R38">
        <v>12.522884</v>
      </c>
      <c r="S38">
        <v>22.539953</v>
      </c>
      <c r="T38">
        <v>14.261355</v>
      </c>
      <c r="W38"/>
      <c r="X38"/>
    </row>
    <row r="39" spans="17:24" ht="12.75">
      <c r="Q39">
        <v>77</v>
      </c>
      <c r="R39">
        <v>11.781778</v>
      </c>
      <c r="S39">
        <v>21.208068</v>
      </c>
      <c r="T39">
        <v>12.69136</v>
      </c>
      <c r="W39"/>
      <c r="X39"/>
    </row>
    <row r="40" spans="17:24" ht="12.75">
      <c r="Q40">
        <v>79</v>
      </c>
      <c r="R40">
        <v>10.179736</v>
      </c>
      <c r="S40">
        <v>20.796046</v>
      </c>
      <c r="T40">
        <v>12.100522</v>
      </c>
      <c r="W40"/>
      <c r="X40"/>
    </row>
    <row r="41" spans="17:24" ht="12.75">
      <c r="Q41">
        <v>81</v>
      </c>
      <c r="R41">
        <v>9.802423</v>
      </c>
      <c r="S41">
        <v>20.4163</v>
      </c>
      <c r="T41">
        <v>11.344723</v>
      </c>
      <c r="W41"/>
      <c r="X41"/>
    </row>
    <row r="42" spans="17:24" ht="12.75">
      <c r="Q42">
        <v>83</v>
      </c>
      <c r="R42">
        <v>8.734321</v>
      </c>
      <c r="S42">
        <v>19.252388</v>
      </c>
      <c r="T42">
        <v>9.960972</v>
      </c>
      <c r="W42"/>
      <c r="X42"/>
    </row>
    <row r="43" spans="17:24" ht="12.75">
      <c r="Q43">
        <v>85</v>
      </c>
      <c r="R43">
        <v>7.891221</v>
      </c>
      <c r="S43">
        <v>18.614088</v>
      </c>
      <c r="T43">
        <v>9.511383</v>
      </c>
      <c r="W43"/>
      <c r="X43"/>
    </row>
    <row r="44" spans="17:24" ht="12.75">
      <c r="Q44">
        <v>87</v>
      </c>
      <c r="R44">
        <v>7.252799</v>
      </c>
      <c r="S44">
        <v>17.618047</v>
      </c>
      <c r="T44">
        <v>8.284653</v>
      </c>
      <c r="W44"/>
      <c r="X44"/>
    </row>
    <row r="45" spans="17:24" ht="12.75">
      <c r="Q45">
        <v>89</v>
      </c>
      <c r="R45">
        <v>7.021938</v>
      </c>
      <c r="S45">
        <v>16.858353</v>
      </c>
      <c r="T45">
        <v>7.487854</v>
      </c>
      <c r="W45"/>
      <c r="X45"/>
    </row>
    <row r="46" spans="17:24" ht="12.75">
      <c r="Q46">
        <v>91</v>
      </c>
      <c r="R46">
        <v>6.18707</v>
      </c>
      <c r="S46">
        <v>16.046787</v>
      </c>
      <c r="T46">
        <v>6.803156</v>
      </c>
      <c r="W46"/>
      <c r="X46"/>
    </row>
    <row r="47" spans="17:24" ht="12.75">
      <c r="Q47">
        <v>93</v>
      </c>
      <c r="R47">
        <v>5.865828</v>
      </c>
      <c r="S47">
        <v>15.66573</v>
      </c>
      <c r="T47">
        <v>6.2647</v>
      </c>
      <c r="W47"/>
      <c r="X47"/>
    </row>
    <row r="48" spans="17:24" ht="12.75">
      <c r="Q48">
        <v>95</v>
      </c>
      <c r="R48">
        <v>5.351973</v>
      </c>
      <c r="S48">
        <v>14.667723</v>
      </c>
      <c r="T48">
        <v>5.80776</v>
      </c>
      <c r="W48"/>
      <c r="X48"/>
    </row>
    <row r="49" spans="17:24" ht="12.75">
      <c r="Q49">
        <v>97</v>
      </c>
      <c r="R49">
        <v>5.074967</v>
      </c>
      <c r="S49">
        <v>13.781062</v>
      </c>
      <c r="T49">
        <v>5.438339</v>
      </c>
      <c r="W49"/>
      <c r="X49"/>
    </row>
    <row r="50" spans="17:24" ht="12.75">
      <c r="Q50">
        <v>99</v>
      </c>
      <c r="R50">
        <v>4.646157</v>
      </c>
      <c r="S50">
        <v>13.127611</v>
      </c>
      <c r="T50">
        <v>4.870077</v>
      </c>
      <c r="W50"/>
      <c r="X50"/>
    </row>
  </sheetData>
  <mergeCells count="19">
    <mergeCell ref="O2:P2"/>
    <mergeCell ref="B8:G8"/>
    <mergeCell ref="B9:G9"/>
    <mergeCell ref="B10:G10"/>
    <mergeCell ref="I2:M2"/>
    <mergeCell ref="J8:M8"/>
    <mergeCell ref="J9:M9"/>
    <mergeCell ref="A2:G2"/>
    <mergeCell ref="A4:A5"/>
    <mergeCell ref="B6:G6"/>
    <mergeCell ref="E16:F16"/>
    <mergeCell ref="B7:G7"/>
    <mergeCell ref="E14:F14"/>
    <mergeCell ref="G14:H14"/>
    <mergeCell ref="E15:F15"/>
    <mergeCell ref="A12:C13"/>
    <mergeCell ref="E12:K12"/>
    <mergeCell ref="E13:F13"/>
    <mergeCell ref="G13:K13"/>
  </mergeCells>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sheetPr>
    <tabColor indexed="11"/>
  </sheetPr>
  <dimension ref="A1:A1"/>
  <sheetViews>
    <sheetView zoomScale="70" zoomScaleNormal="70" workbookViewId="0" topLeftCell="G1">
      <selection activeCell="Q2" sqref="Q2:Q50"/>
    </sheetView>
  </sheetViews>
  <sheetFormatPr defaultColWidth="9.140625" defaultRowHeight="12.75"/>
  <cols>
    <col min="1" max="16384" width="9.140625" style="210" customWidth="1"/>
  </cols>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sheetPr codeName="Sheet51"/>
  <dimension ref="A1:B31"/>
  <sheetViews>
    <sheetView workbookViewId="0" topLeftCell="A1">
      <selection activeCell="B3" sqref="B3"/>
    </sheetView>
  </sheetViews>
  <sheetFormatPr defaultColWidth="9.140625" defaultRowHeight="12.75"/>
  <sheetData>
    <row r="1" ht="15.75">
      <c r="A1" s="10" t="s">
        <v>11</v>
      </c>
    </row>
    <row r="2" spans="1:2" ht="15.75">
      <c r="A2" t="s">
        <v>17</v>
      </c>
      <c r="B2" s="2" t="s">
        <v>322</v>
      </c>
    </row>
    <row r="3" spans="1:2" ht="15.75">
      <c r="A3" t="s">
        <v>18</v>
      </c>
      <c r="B3" s="2" t="s">
        <v>323</v>
      </c>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3.xml><?xml version="1.0" encoding="utf-8"?>
<worksheet xmlns="http://schemas.openxmlformats.org/spreadsheetml/2006/main" xmlns:r="http://schemas.openxmlformats.org/officeDocument/2006/relationships">
  <dimension ref="A1:L38"/>
  <sheetViews>
    <sheetView workbookViewId="0" topLeftCell="A1">
      <selection activeCell="A16" sqref="A16"/>
    </sheetView>
  </sheetViews>
  <sheetFormatPr defaultColWidth="9.140625" defaultRowHeight="12.75"/>
  <cols>
    <col min="1" max="1" width="27.7109375" style="16" bestFit="1" customWidth="1"/>
    <col min="2" max="2" width="23.00390625" style="16" customWidth="1"/>
    <col min="3" max="3" width="25.140625" style="16" bestFit="1" customWidth="1"/>
    <col min="4" max="4" width="14.57421875" style="16" bestFit="1" customWidth="1"/>
    <col min="5" max="16384" width="9.140625" style="16" customWidth="1"/>
  </cols>
  <sheetData>
    <row r="1" spans="1:3" ht="13.5" thickBot="1">
      <c r="A1" s="25"/>
      <c r="B1" s="25"/>
      <c r="C1" s="25"/>
    </row>
    <row r="2" spans="1:12" ht="13.5" thickBot="1">
      <c r="A2" s="419" t="s">
        <v>63</v>
      </c>
      <c r="B2" s="420"/>
      <c r="C2" s="421"/>
      <c r="E2" s="431" t="s">
        <v>148</v>
      </c>
      <c r="F2" s="432"/>
      <c r="G2" s="432"/>
      <c r="H2" s="432"/>
      <c r="I2" s="432"/>
      <c r="J2" s="432"/>
      <c r="K2" s="432"/>
      <c r="L2" s="433"/>
    </row>
    <row r="3" spans="1:12" ht="13.5" thickBot="1">
      <c r="A3" s="26" t="s">
        <v>64</v>
      </c>
      <c r="B3" s="27" t="s">
        <v>65</v>
      </c>
      <c r="C3" s="28"/>
      <c r="E3" s="438" t="s">
        <v>28</v>
      </c>
      <c r="F3" s="439"/>
      <c r="G3" s="72"/>
      <c r="H3" s="73"/>
      <c r="I3" s="73"/>
      <c r="J3" s="73"/>
      <c r="K3" s="73"/>
      <c r="L3" s="74"/>
    </row>
    <row r="4" spans="1:12" ht="12.75">
      <c r="A4" s="26" t="s">
        <v>66</v>
      </c>
      <c r="B4" s="27">
        <v>655350</v>
      </c>
      <c r="C4" s="28"/>
      <c r="E4" s="435" t="s">
        <v>152</v>
      </c>
      <c r="F4" s="436"/>
      <c r="G4" s="414" t="s">
        <v>157</v>
      </c>
      <c r="H4" s="415"/>
      <c r="I4" s="411" t="s">
        <v>153</v>
      </c>
      <c r="J4" s="413"/>
      <c r="K4" s="411" t="s">
        <v>154</v>
      </c>
      <c r="L4" s="412"/>
    </row>
    <row r="5" spans="1:12" ht="12.75">
      <c r="A5" s="26" t="s">
        <v>67</v>
      </c>
      <c r="B5" s="27" t="s">
        <v>68</v>
      </c>
      <c r="C5" s="28"/>
      <c r="E5" s="437"/>
      <c r="F5" s="430"/>
      <c r="G5" s="399"/>
      <c r="H5" s="397"/>
      <c r="I5" s="409">
        <v>1</v>
      </c>
      <c r="J5" s="403"/>
      <c r="K5" s="409">
        <v>64</v>
      </c>
      <c r="L5" s="410"/>
    </row>
    <row r="6" spans="1:12" ht="12.75">
      <c r="A6" s="26" t="s">
        <v>69</v>
      </c>
      <c r="B6" s="27">
        <v>0</v>
      </c>
      <c r="C6" s="28"/>
      <c r="E6" s="434" t="s">
        <v>320</v>
      </c>
      <c r="F6" s="405"/>
      <c r="G6" s="403" t="s">
        <v>161</v>
      </c>
      <c r="H6" s="404"/>
      <c r="I6" s="404"/>
      <c r="J6" s="404"/>
      <c r="K6" s="404"/>
      <c r="L6" s="405"/>
    </row>
    <row r="7" spans="1:12" ht="12.75">
      <c r="A7" s="26" t="s">
        <v>70</v>
      </c>
      <c r="B7" s="27" t="s">
        <v>71</v>
      </c>
      <c r="C7" s="28"/>
      <c r="E7" s="428" t="s">
        <v>140</v>
      </c>
      <c r="F7" s="405"/>
      <c r="G7" s="440" t="s">
        <v>294</v>
      </c>
      <c r="H7" s="404"/>
      <c r="I7" s="404"/>
      <c r="J7" s="404"/>
      <c r="K7" s="404"/>
      <c r="L7" s="405"/>
    </row>
    <row r="8" spans="1:12" ht="12.75">
      <c r="A8" s="26" t="s">
        <v>72</v>
      </c>
      <c r="B8" s="27">
        <v>0.2</v>
      </c>
      <c r="C8" s="28"/>
      <c r="E8" s="428" t="s">
        <v>166</v>
      </c>
      <c r="F8" s="405"/>
      <c r="G8" s="403" t="s">
        <v>161</v>
      </c>
      <c r="H8" s="404"/>
      <c r="I8" s="404"/>
      <c r="J8" s="404"/>
      <c r="K8" s="404"/>
      <c r="L8" s="405"/>
    </row>
    <row r="9" spans="1:12" ht="12.75">
      <c r="A9" s="26" t="s">
        <v>73</v>
      </c>
      <c r="B9" s="27">
        <v>3</v>
      </c>
      <c r="C9" s="28"/>
      <c r="E9" s="437" t="s">
        <v>172</v>
      </c>
      <c r="F9" s="430"/>
      <c r="G9" s="403" t="s">
        <v>157</v>
      </c>
      <c r="H9" s="404"/>
      <c r="I9" s="404"/>
      <c r="J9" s="404"/>
      <c r="K9" s="404"/>
      <c r="L9" s="405"/>
    </row>
    <row r="10" spans="1:12" ht="12.75">
      <c r="A10" s="26" t="s">
        <v>74</v>
      </c>
      <c r="B10" s="27" t="s">
        <v>75</v>
      </c>
      <c r="C10" s="28"/>
      <c r="E10" s="437" t="s">
        <v>174</v>
      </c>
      <c r="F10" s="430"/>
      <c r="G10" s="403" t="s">
        <v>175</v>
      </c>
      <c r="H10" s="404"/>
      <c r="I10" s="404"/>
      <c r="J10" s="404"/>
      <c r="K10" s="404"/>
      <c r="L10" s="405"/>
    </row>
    <row r="11" spans="1:12" ht="12.75">
      <c r="A11" s="26" t="s">
        <v>76</v>
      </c>
      <c r="B11" s="231" t="s">
        <v>298</v>
      </c>
      <c r="C11" s="28"/>
      <c r="E11" s="429" t="s">
        <v>291</v>
      </c>
      <c r="F11" s="430"/>
      <c r="G11" s="440" t="s">
        <v>321</v>
      </c>
      <c r="H11" s="404"/>
      <c r="I11" s="404"/>
      <c r="J11" s="404"/>
      <c r="K11" s="404"/>
      <c r="L11" s="405"/>
    </row>
    <row r="12" spans="1:12" ht="12.75">
      <c r="A12" s="26" t="s">
        <v>78</v>
      </c>
      <c r="B12" s="27" t="s">
        <v>77</v>
      </c>
      <c r="C12" s="28"/>
      <c r="E12" s="398" t="s">
        <v>292</v>
      </c>
      <c r="F12" s="416"/>
      <c r="G12" s="417" t="s">
        <v>293</v>
      </c>
      <c r="H12" s="418"/>
      <c r="I12" s="418"/>
      <c r="J12" s="418"/>
      <c r="K12" s="418"/>
      <c r="L12" s="410"/>
    </row>
    <row r="13" spans="1:12" ht="13.5" thickBot="1">
      <c r="A13" s="26" t="s">
        <v>79</v>
      </c>
      <c r="B13" s="44" t="s">
        <v>77</v>
      </c>
      <c r="C13" s="28"/>
      <c r="E13" s="428" t="s">
        <v>178</v>
      </c>
      <c r="F13" s="405"/>
      <c r="G13" s="440" t="s">
        <v>293</v>
      </c>
      <c r="H13" s="404"/>
      <c r="I13" s="404"/>
      <c r="J13" s="404"/>
      <c r="K13" s="404"/>
      <c r="L13" s="405"/>
    </row>
    <row r="14" spans="1:12" ht="13.5" thickBot="1">
      <c r="A14" s="26" t="s">
        <v>80</v>
      </c>
      <c r="B14" s="44" t="s">
        <v>81</v>
      </c>
      <c r="C14" s="28"/>
      <c r="E14" s="406" t="s">
        <v>300</v>
      </c>
      <c r="F14" s="407"/>
      <c r="G14" s="407"/>
      <c r="H14" s="407"/>
      <c r="I14" s="407"/>
      <c r="J14" s="407"/>
      <c r="K14" s="407"/>
      <c r="L14" s="408"/>
    </row>
    <row r="15" spans="1:3" ht="12.75">
      <c r="A15" s="26" t="s">
        <v>82</v>
      </c>
      <c r="B15" s="44" t="s">
        <v>83</v>
      </c>
      <c r="C15" s="28"/>
    </row>
    <row r="16" spans="1:3" ht="12.75">
      <c r="A16" s="26" t="s">
        <v>84</v>
      </c>
      <c r="B16" s="232" t="s">
        <v>298</v>
      </c>
      <c r="C16" s="28"/>
    </row>
    <row r="17" spans="1:3" ht="12.75">
      <c r="A17" s="422"/>
      <c r="B17" s="27" t="s">
        <v>85</v>
      </c>
      <c r="C17" s="28">
        <v>6</v>
      </c>
    </row>
    <row r="18" spans="1:3" ht="12.75">
      <c r="A18" s="423"/>
      <c r="B18" s="27" t="s">
        <v>86</v>
      </c>
      <c r="C18" s="28" t="s">
        <v>87</v>
      </c>
    </row>
    <row r="19" spans="1:3" ht="13.5" thickBot="1">
      <c r="A19" s="424"/>
      <c r="B19" s="29" t="s">
        <v>88</v>
      </c>
      <c r="C19" s="30" t="s">
        <v>87</v>
      </c>
    </row>
    <row r="20" spans="1:3" ht="12.75">
      <c r="A20" s="234" t="s">
        <v>299</v>
      </c>
      <c r="B20" s="235" t="s">
        <v>77</v>
      </c>
      <c r="C20" s="233"/>
    </row>
    <row r="21" spans="1:3" ht="12.75">
      <c r="A21" s="31" t="s">
        <v>89</v>
      </c>
      <c r="B21" s="32">
        <v>3</v>
      </c>
      <c r="C21" s="33"/>
    </row>
    <row r="22" spans="1:3" ht="12.75">
      <c r="A22" s="26" t="s">
        <v>90</v>
      </c>
      <c r="B22" s="27">
        <v>1</v>
      </c>
      <c r="C22" s="28"/>
    </row>
    <row r="23" spans="1:3" ht="12.75">
      <c r="A23" s="26" t="s">
        <v>91</v>
      </c>
      <c r="B23" s="27">
        <v>64</v>
      </c>
      <c r="C23" s="28"/>
    </row>
    <row r="24" spans="1:3" ht="12.75">
      <c r="A24" s="26" t="s">
        <v>92</v>
      </c>
      <c r="B24" s="27">
        <v>0.125</v>
      </c>
      <c r="C24" s="28"/>
    </row>
    <row r="25" spans="1:3" ht="12.75">
      <c r="A25" s="26" t="s">
        <v>93</v>
      </c>
      <c r="B25" s="27">
        <v>0.25</v>
      </c>
      <c r="C25" s="28"/>
    </row>
    <row r="26" spans="1:3" ht="12.75">
      <c r="A26" s="26" t="s">
        <v>94</v>
      </c>
      <c r="B26" s="27">
        <v>4</v>
      </c>
      <c r="C26" s="28"/>
    </row>
    <row r="27" spans="1:3" ht="12.75">
      <c r="A27" s="26" t="s">
        <v>95</v>
      </c>
      <c r="B27" s="27">
        <v>0.5</v>
      </c>
      <c r="C27" s="28"/>
    </row>
    <row r="28" spans="1:3" ht="13.5" thickBot="1">
      <c r="A28" s="34" t="s">
        <v>96</v>
      </c>
      <c r="B28" s="29">
        <v>1</v>
      </c>
      <c r="C28" s="30"/>
    </row>
    <row r="29" ht="13.5" thickBot="1"/>
    <row r="30" spans="1:3" ht="13.5" thickBot="1">
      <c r="A30" s="425" t="s">
        <v>285</v>
      </c>
      <c r="B30" s="426"/>
      <c r="C30" s="427"/>
    </row>
    <row r="31" spans="1:3" ht="12.75">
      <c r="A31" s="447" t="s">
        <v>286</v>
      </c>
      <c r="B31" s="448"/>
      <c r="C31" s="449"/>
    </row>
    <row r="32" spans="1:3" ht="12.75">
      <c r="A32" s="450" t="s">
        <v>287</v>
      </c>
      <c r="B32" s="451"/>
      <c r="C32" s="452"/>
    </row>
    <row r="33" spans="1:3" ht="13.5" thickBot="1">
      <c r="A33" s="453" t="s">
        <v>288</v>
      </c>
      <c r="B33" s="454"/>
      <c r="C33" s="455"/>
    </row>
    <row r="34" ht="13.5" thickBot="1"/>
    <row r="35" spans="1:3" ht="13.5" thickBot="1">
      <c r="A35" s="425" t="s">
        <v>289</v>
      </c>
      <c r="B35" s="426"/>
      <c r="C35" s="427"/>
    </row>
    <row r="36" spans="1:3" ht="12.75" customHeight="1">
      <c r="A36" s="441" t="s">
        <v>290</v>
      </c>
      <c r="B36" s="442"/>
      <c r="C36" s="443"/>
    </row>
    <row r="37" spans="1:3" ht="12.75">
      <c r="A37" s="441"/>
      <c r="B37" s="442"/>
      <c r="C37" s="443"/>
    </row>
    <row r="38" spans="1:3" ht="13.5" thickBot="1">
      <c r="A38" s="444"/>
      <c r="B38" s="445"/>
      <c r="C38" s="446"/>
    </row>
  </sheetData>
  <mergeCells count="33">
    <mergeCell ref="A36:C38"/>
    <mergeCell ref="A31:C31"/>
    <mergeCell ref="A32:C32"/>
    <mergeCell ref="A33:C33"/>
    <mergeCell ref="E3:F3"/>
    <mergeCell ref="G9:L9"/>
    <mergeCell ref="A35:C35"/>
    <mergeCell ref="G13:L13"/>
    <mergeCell ref="G11:L11"/>
    <mergeCell ref="E9:F9"/>
    <mergeCell ref="G10:L10"/>
    <mergeCell ref="G7:L7"/>
    <mergeCell ref="G8:L8"/>
    <mergeCell ref="E10:F10"/>
    <mergeCell ref="A2:C2"/>
    <mergeCell ref="A17:A19"/>
    <mergeCell ref="A30:C30"/>
    <mergeCell ref="E7:F7"/>
    <mergeCell ref="E8:F8"/>
    <mergeCell ref="E13:F13"/>
    <mergeCell ref="E11:F11"/>
    <mergeCell ref="E2:L2"/>
    <mergeCell ref="E6:F6"/>
    <mergeCell ref="E4:F5"/>
    <mergeCell ref="G6:L6"/>
    <mergeCell ref="E14:L14"/>
    <mergeCell ref="K5:L5"/>
    <mergeCell ref="K4:L4"/>
    <mergeCell ref="I5:J5"/>
    <mergeCell ref="I4:J4"/>
    <mergeCell ref="G4:H5"/>
    <mergeCell ref="E12:F12"/>
    <mergeCell ref="G12:L12"/>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35"/>
  <sheetViews>
    <sheetView workbookViewId="0" topLeftCell="A1">
      <selection activeCell="E36" sqref="E36"/>
    </sheetView>
  </sheetViews>
  <sheetFormatPr defaultColWidth="9.140625" defaultRowHeight="12.75"/>
  <cols>
    <col min="1" max="1" width="20.57421875" style="61" bestFit="1" customWidth="1"/>
    <col min="2" max="2" width="12.8515625" style="61" customWidth="1"/>
    <col min="3" max="3" width="12.00390625" style="61" customWidth="1"/>
    <col min="4" max="4" width="7.8515625" style="61" customWidth="1"/>
    <col min="5" max="6" width="7.7109375" style="61" bestFit="1" customWidth="1"/>
    <col min="7" max="7" width="8.57421875" style="61" customWidth="1"/>
    <col min="8" max="8" width="7.7109375" style="61" bestFit="1" customWidth="1"/>
    <col min="9" max="9" width="10.00390625" style="61" customWidth="1"/>
    <col min="10" max="10" width="9.00390625" style="61" customWidth="1"/>
    <col min="11" max="12" width="9.140625" style="48" customWidth="1"/>
    <col min="13" max="13" width="14.28125" style="48" bestFit="1" customWidth="1"/>
    <col min="14" max="14" width="19.8515625" style="48" bestFit="1" customWidth="1"/>
    <col min="15" max="16384" width="9.140625" style="48" customWidth="1"/>
  </cols>
  <sheetData>
    <row r="1" spans="1:10" ht="12.75">
      <c r="A1" s="336" t="s">
        <v>97</v>
      </c>
      <c r="B1" s="457" t="s">
        <v>98</v>
      </c>
      <c r="C1" s="458"/>
      <c r="D1" s="413" t="s">
        <v>99</v>
      </c>
      <c r="E1" s="411"/>
      <c r="F1" s="457" t="s">
        <v>100</v>
      </c>
      <c r="G1" s="459"/>
      <c r="H1" s="458"/>
      <c r="I1" s="413" t="s">
        <v>101</v>
      </c>
      <c r="J1" s="458"/>
    </row>
    <row r="2" spans="1:10" ht="26.25" customHeight="1" thickBot="1">
      <c r="A2" s="353"/>
      <c r="B2" s="354" t="s">
        <v>102</v>
      </c>
      <c r="C2" s="355" t="s">
        <v>103</v>
      </c>
      <c r="D2" s="356" t="s">
        <v>104</v>
      </c>
      <c r="E2" s="357" t="s">
        <v>105</v>
      </c>
      <c r="F2" s="354" t="s">
        <v>106</v>
      </c>
      <c r="G2" s="358" t="s">
        <v>107</v>
      </c>
      <c r="H2" s="355" t="s">
        <v>108</v>
      </c>
      <c r="I2" s="356" t="s">
        <v>109</v>
      </c>
      <c r="J2" s="355" t="s">
        <v>110</v>
      </c>
    </row>
    <row r="3" spans="1:11" ht="12.75" hidden="1">
      <c r="A3" s="359" t="s">
        <v>34</v>
      </c>
      <c r="B3" s="360" t="e">
        <f>#REF!</f>
        <v>#REF!</v>
      </c>
      <c r="C3" s="361" t="e">
        <f>#REF!</f>
        <v>#REF!</v>
      </c>
      <c r="D3" s="362" t="e">
        <f>#REF!</f>
        <v>#REF!</v>
      </c>
      <c r="E3" s="117" t="e">
        <f>#REF!</f>
        <v>#REF!</v>
      </c>
      <c r="F3" s="360" t="e">
        <f>#REF!</f>
        <v>#REF!</v>
      </c>
      <c r="G3" s="363" t="e">
        <f>#REF!</f>
        <v>#REF!</v>
      </c>
      <c r="H3" s="361" t="e">
        <f>#REF!</f>
        <v>#REF!</v>
      </c>
      <c r="I3" s="362" t="e">
        <f>#REF!</f>
        <v>#REF!</v>
      </c>
      <c r="J3" s="361" t="e">
        <f>#REF!</f>
        <v>#REF!</v>
      </c>
      <c r="K3" s="209"/>
    </row>
    <row r="4" spans="1:13" ht="12.75">
      <c r="A4" s="371" t="s">
        <v>284</v>
      </c>
      <c r="B4" s="372">
        <f>'ss#1 EDCA 2x2x20 +'!P3</f>
        <v>36.132498</v>
      </c>
      <c r="C4" s="50">
        <f>'ss#1 EDCA 2x2x20 +'!Q3</f>
        <v>0.18066248999999998</v>
      </c>
      <c r="D4" s="373" t="str">
        <f>'ss#1 EDCA 2x2x20 +'!T3</f>
        <v>17/17</v>
      </c>
      <c r="E4" s="374">
        <f>'ss#1 EDCA 2x2x20 +'!U3</f>
        <v>100</v>
      </c>
      <c r="F4" s="375">
        <f>'ss#1 EDCA 2x2x20 +'!V3</f>
        <v>88.56611500000001</v>
      </c>
      <c r="G4" s="376">
        <f>'ss#1 EDCA 2x2x20 +'!W3</f>
        <v>88.56611377777777</v>
      </c>
      <c r="H4" s="377">
        <f>'ss#1 EDCA 2x2x20 +'!X3</f>
        <v>88.56611500000001</v>
      </c>
      <c r="I4" s="373">
        <f>'ss#1 EDCA 2x2x20 +'!Y3</f>
        <v>129.26</v>
      </c>
      <c r="J4" s="377">
        <f>'ss#1 EDCA 2x2x20 +'!Z3</f>
        <v>0.6851780425327075</v>
      </c>
      <c r="M4" s="209" t="s">
        <v>314</v>
      </c>
    </row>
    <row r="5" spans="1:10" ht="12.75" hidden="1">
      <c r="A5" s="145" t="s">
        <v>39</v>
      </c>
      <c r="B5" s="345" t="e">
        <f>#REF!</f>
        <v>#REF!</v>
      </c>
      <c r="C5" s="346" t="e">
        <f>#REF!</f>
        <v>#REF!</v>
      </c>
      <c r="D5" s="342" t="e">
        <f>#REF!</f>
        <v>#REF!</v>
      </c>
      <c r="E5" s="338" t="e">
        <f>#REF!</f>
        <v>#REF!</v>
      </c>
      <c r="F5" s="350" t="e">
        <f>#REF!</f>
        <v>#REF!</v>
      </c>
      <c r="G5" s="205" t="e">
        <f>#REF!</f>
        <v>#REF!</v>
      </c>
      <c r="H5" s="206" t="e">
        <f>#REF!</f>
        <v>#REF!</v>
      </c>
      <c r="I5" s="342" t="e">
        <f>#REF!</f>
        <v>#REF!</v>
      </c>
      <c r="J5" s="206" t="e">
        <f>#REF!</f>
        <v>#REF!</v>
      </c>
    </row>
    <row r="6" spans="1:13" ht="12.75">
      <c r="A6" s="144" t="s">
        <v>273</v>
      </c>
      <c r="B6" s="345">
        <f>'ss#1 HCCA 2x2x20 +'!P3</f>
        <v>54.842417999999995</v>
      </c>
      <c r="C6" s="346">
        <f>'ss#1 HCCA 2x2x20 +'!Q3</f>
        <v>0.27421208999999996</v>
      </c>
      <c r="D6" s="342" t="str">
        <f>'ss#1 HCCA 2x2x20 +'!T3</f>
        <v>17/17</v>
      </c>
      <c r="E6" s="338">
        <f>'ss#1 HCCA 2x2x20 +'!U3</f>
        <v>100</v>
      </c>
      <c r="F6" s="350">
        <f>'ss#1 HCCA 2x2x20 +'!V3</f>
        <v>107.296749</v>
      </c>
      <c r="G6" s="205">
        <f>'ss#1 HCCA 2x2x20 +'!W3</f>
        <v>107.2782951111111</v>
      </c>
      <c r="H6" s="206">
        <f>'ss#1 HCCA 2x2x20 +'!X3</f>
        <v>107.296749</v>
      </c>
      <c r="I6" s="342">
        <f>'ss#1 HCCA 2x2x20 +'!Y3</f>
        <v>139.88</v>
      </c>
      <c r="J6" s="206">
        <f>'ss#1 HCCA 2x2x20 +'!Z3</f>
        <v>0.7669309058558129</v>
      </c>
      <c r="M6" s="209" t="s">
        <v>314</v>
      </c>
    </row>
    <row r="7" spans="1:10" ht="12.75">
      <c r="A7" s="146"/>
      <c r="B7" s="82"/>
      <c r="C7" s="91"/>
      <c r="D7" s="341"/>
      <c r="E7" s="337"/>
      <c r="F7" s="349"/>
      <c r="G7" s="52"/>
      <c r="H7" s="53"/>
      <c r="I7" s="341"/>
      <c r="J7" s="53"/>
    </row>
    <row r="8" spans="1:10" ht="12.75" hidden="1">
      <c r="A8" s="147" t="s">
        <v>41</v>
      </c>
      <c r="B8" s="82" t="e">
        <f>#REF!</f>
        <v>#REF!</v>
      </c>
      <c r="C8" s="91" t="e">
        <f>#REF!</f>
        <v>#REF!</v>
      </c>
      <c r="D8" s="341" t="e">
        <f>#REF!</f>
        <v>#REF!</v>
      </c>
      <c r="E8" s="337" t="e">
        <f>#REF!</f>
        <v>#REF!</v>
      </c>
      <c r="F8" s="349" t="e">
        <f>#REF!</f>
        <v>#REF!</v>
      </c>
      <c r="G8" s="52" t="e">
        <f>#REF!</f>
        <v>#REF!</v>
      </c>
      <c r="H8" s="53" t="e">
        <f>#REF!</f>
        <v>#REF!</v>
      </c>
      <c r="I8" s="341" t="e">
        <f>#REF!</f>
        <v>#REF!</v>
      </c>
      <c r="J8" s="53" t="e">
        <f>#REF!</f>
        <v>#REF!</v>
      </c>
    </row>
    <row r="9" spans="1:13" ht="12.75">
      <c r="A9" s="144" t="s">
        <v>274</v>
      </c>
      <c r="B9" s="82">
        <f>'ss#4 EDCA 2x2x20 +'!P3</f>
        <v>89.533067</v>
      </c>
      <c r="C9" s="91">
        <f>'ss#4 EDCA 2x2x20 +'!Q3</f>
        <v>0.09948118555555556</v>
      </c>
      <c r="D9" s="341" t="str">
        <f>'ss#4 EDCA 2x2x20 +'!T3</f>
        <v>18/18</v>
      </c>
      <c r="E9" s="337">
        <f>'ss#4 EDCA 2x2x20 +'!U3</f>
        <v>100</v>
      </c>
      <c r="F9" s="349">
        <f>'ss#4 EDCA 2x2x20 +'!V3</f>
        <v>98.67004600000004</v>
      </c>
      <c r="G9" s="52">
        <f>'ss#4 EDCA 2x2x20 +'!W3</f>
        <v>98.662048</v>
      </c>
      <c r="H9" s="53">
        <f>'ss#4 EDCA 2x2x20 +'!X3</f>
        <v>98.67004600000004</v>
      </c>
      <c r="I9" s="341">
        <f>'ss#4 EDCA 2x2x20 +'!Y3</f>
        <v>129.33</v>
      </c>
      <c r="J9" s="53">
        <f>'ss#4 EDCA 2x2x20 +'!Z3</f>
        <v>0.7628705482100053</v>
      </c>
      <c r="K9" s="54"/>
      <c r="M9" s="209" t="s">
        <v>314</v>
      </c>
    </row>
    <row r="10" spans="1:10" ht="12.75" hidden="1">
      <c r="A10" s="147" t="s">
        <v>42</v>
      </c>
      <c r="B10" s="345" t="e">
        <f>#REF!</f>
        <v>#REF!</v>
      </c>
      <c r="C10" s="346" t="e">
        <f>#REF!</f>
        <v>#REF!</v>
      </c>
      <c r="D10" s="342" t="e">
        <f>#REF!</f>
        <v>#REF!</v>
      </c>
      <c r="E10" s="338" t="e">
        <f>#REF!</f>
        <v>#REF!</v>
      </c>
      <c r="F10" s="350" t="e">
        <f>#REF!</f>
        <v>#REF!</v>
      </c>
      <c r="G10" s="205" t="e">
        <f>#REF!</f>
        <v>#REF!</v>
      </c>
      <c r="H10" s="206" t="e">
        <f>#REF!</f>
        <v>#REF!</v>
      </c>
      <c r="I10" s="342" t="e">
        <f>#REF!</f>
        <v>#REF!</v>
      </c>
      <c r="J10" s="206" t="e">
        <f>#REF!</f>
        <v>#REF!</v>
      </c>
    </row>
    <row r="11" spans="1:13" ht="12.75">
      <c r="A11" s="144" t="s">
        <v>275</v>
      </c>
      <c r="B11" s="345">
        <f>'ss#4 HCCA 2x2x20 +'!P3</f>
        <v>97.79763400000002</v>
      </c>
      <c r="C11" s="346">
        <f>'ss#4 HCCA 2x2x20 +'!Q3</f>
        <v>0.21683465624889145</v>
      </c>
      <c r="D11" s="342" t="str">
        <f>'ss#4 HCCA 2x2x20 +'!T3</f>
        <v>18/18</v>
      </c>
      <c r="E11" s="338">
        <f>'ss#4 HCCA 2x2x20 +'!U3</f>
        <v>100</v>
      </c>
      <c r="F11" s="350">
        <f>'ss#4 HCCA 2x2x20 +'!V3</f>
        <v>106.90939500000005</v>
      </c>
      <c r="G11" s="205">
        <f>'ss#4 HCCA 2x2x20 +'!W3</f>
        <v>106.86534755555556</v>
      </c>
      <c r="H11" s="206">
        <f>'ss#4 HCCA 2x2x20 +'!X3</f>
        <v>106.90939500000005</v>
      </c>
      <c r="I11" s="342">
        <f>'ss#4 HCCA 2x2x20 +'!Y3</f>
        <v>129.22</v>
      </c>
      <c r="J11" s="206">
        <f>'ss#4 HCCA 2x2x20 +'!Z3</f>
        <v>0.8270031539665342</v>
      </c>
      <c r="K11" s="54"/>
      <c r="M11" s="209" t="s">
        <v>314</v>
      </c>
    </row>
    <row r="12" spans="1:10" ht="12.75">
      <c r="A12" s="148"/>
      <c r="B12" s="82"/>
      <c r="C12" s="91"/>
      <c r="D12" s="341"/>
      <c r="E12" s="337"/>
      <c r="F12" s="349"/>
      <c r="G12" s="52"/>
      <c r="H12" s="53"/>
      <c r="I12" s="341"/>
      <c r="J12" s="53"/>
    </row>
    <row r="13" spans="1:10" ht="12.75" hidden="1">
      <c r="A13" s="147" t="s">
        <v>43</v>
      </c>
      <c r="B13" s="82" t="e">
        <f>#REF!</f>
        <v>#REF!</v>
      </c>
      <c r="C13" s="91" t="e">
        <f>#REF!</f>
        <v>#REF!</v>
      </c>
      <c r="D13" s="341" t="e">
        <f>#REF!</f>
        <v>#REF!</v>
      </c>
      <c r="E13" s="337" t="e">
        <f>#REF!</f>
        <v>#REF!</v>
      </c>
      <c r="F13" s="349" t="e">
        <f>#REF!</f>
        <v>#REF!</v>
      </c>
      <c r="G13" s="52" t="e">
        <f>#REF!</f>
        <v>#REF!</v>
      </c>
      <c r="H13" s="53" t="e">
        <f>#REF!</f>
        <v>#REF!</v>
      </c>
      <c r="I13" s="341" t="e">
        <f>#REF!</f>
        <v>#REF!</v>
      </c>
      <c r="J13" s="53" t="e">
        <f>#REF!</f>
        <v>#REF!</v>
      </c>
    </row>
    <row r="14" spans="1:13" ht="12.75">
      <c r="A14" s="144" t="s">
        <v>276</v>
      </c>
      <c r="B14" s="82">
        <f>'ss#6 EDCA 2x2x20 +'!P3</f>
        <v>45.25356500000001</v>
      </c>
      <c r="C14" s="91">
        <f>'ss#6 EDCA 2x2x20 +'!Q3</f>
        <v>0.1508452166666667</v>
      </c>
      <c r="D14" s="341" t="str">
        <f>'ss#6 EDCA 2x2x20 +'!T3</f>
        <v>39/39</v>
      </c>
      <c r="E14" s="337">
        <f>'ss#6 EDCA 2x2x20 +'!U3</f>
        <v>100</v>
      </c>
      <c r="F14" s="349">
        <f>'ss#6 EDCA 2x2x20 +'!V3</f>
        <v>89.96475600000012</v>
      </c>
      <c r="G14" s="52">
        <f>'ss#6 EDCA 2x2x20 +'!W3</f>
        <v>89.86865422222222</v>
      </c>
      <c r="H14" s="53">
        <f>'ss#6 EDCA 2x2x20 +'!X3</f>
        <v>89.96475600000012</v>
      </c>
      <c r="I14" s="341">
        <f>'ss#6 EDCA 2x2x20 +'!Y3</f>
        <v>128.63</v>
      </c>
      <c r="J14" s="53">
        <f>'ss#6 EDCA 2x2x20 +'!Z3</f>
        <v>0.6986601432187065</v>
      </c>
      <c r="M14" s="209" t="s">
        <v>314</v>
      </c>
    </row>
    <row r="15" spans="1:10" ht="12.75" hidden="1">
      <c r="A15" s="147" t="s">
        <v>44</v>
      </c>
      <c r="B15" s="345" t="e">
        <f>#REF!</f>
        <v>#REF!</v>
      </c>
      <c r="C15" s="346" t="e">
        <f>#REF!</f>
        <v>#REF!</v>
      </c>
      <c r="D15" s="342" t="e">
        <f>#REF!</f>
        <v>#REF!</v>
      </c>
      <c r="E15" s="338" t="e">
        <f>#REF!</f>
        <v>#REF!</v>
      </c>
      <c r="F15" s="350" t="e">
        <f>#REF!</f>
        <v>#REF!</v>
      </c>
      <c r="G15" s="205" t="e">
        <f>#REF!</f>
        <v>#REF!</v>
      </c>
      <c r="H15" s="206" t="e">
        <f>#REF!</f>
        <v>#REF!</v>
      </c>
      <c r="I15" s="342" t="e">
        <f>#REF!</f>
        <v>#REF!</v>
      </c>
      <c r="J15" s="206" t="e">
        <f>#REF!</f>
        <v>#REF!</v>
      </c>
    </row>
    <row r="16" spans="1:13" ht="13.5" thickBot="1">
      <c r="A16" s="149" t="s">
        <v>277</v>
      </c>
      <c r="B16" s="347">
        <f>'ss#6 HCCA 2x2x20 +'!P3</f>
        <v>53.533351</v>
      </c>
      <c r="C16" s="348">
        <f>'ss#6 HCCA 2x2x20 +'!Q3</f>
        <v>0.17844450333333334</v>
      </c>
      <c r="D16" s="344" t="str">
        <f>'ss#6 HCCA 2x2x20 +'!T3</f>
        <v>39/39</v>
      </c>
      <c r="E16" s="340">
        <f>'ss#6 HCCA 2x2x20 +'!U3</f>
        <v>100</v>
      </c>
      <c r="F16" s="352">
        <f>'ss#6 HCCA 2x2x20 +'!V3</f>
        <v>98.35062700000009</v>
      </c>
      <c r="G16" s="207">
        <f>'ss#6 HCCA 2x2x20 +'!W3</f>
        <v>98.293024</v>
      </c>
      <c r="H16" s="208">
        <f>'ss#6 HCCA 2x2x20 +'!X3</f>
        <v>98.35062700000009</v>
      </c>
      <c r="I16" s="344">
        <f>'ss#6 HCCA 2x2x20 +'!Y3</f>
        <v>129.02</v>
      </c>
      <c r="J16" s="208">
        <f>'ss#6 HCCA 2x2x20 +'!Z3</f>
        <v>0.7618433111145558</v>
      </c>
      <c r="M16" s="209" t="s">
        <v>314</v>
      </c>
    </row>
    <row r="17" spans="1:10" ht="12.75">
      <c r="A17" s="364"/>
      <c r="B17" s="365"/>
      <c r="C17" s="87"/>
      <c r="D17" s="366"/>
      <c r="E17" s="367"/>
      <c r="F17" s="368"/>
      <c r="G17" s="369"/>
      <c r="H17" s="370"/>
      <c r="I17" s="366"/>
      <c r="J17" s="370"/>
    </row>
    <row r="18" spans="1:10" ht="13.5" thickBot="1">
      <c r="A18" s="148"/>
      <c r="B18" s="81"/>
      <c r="C18" s="76"/>
      <c r="D18" s="343"/>
      <c r="E18" s="339"/>
      <c r="F18" s="351"/>
      <c r="G18" s="56"/>
      <c r="H18" s="57"/>
      <c r="I18" s="343"/>
      <c r="J18" s="57"/>
    </row>
    <row r="19" spans="1:10" ht="12.75" hidden="1">
      <c r="A19" s="378" t="s">
        <v>45</v>
      </c>
      <c r="B19" s="131" t="e">
        <f>#REF!</f>
        <v>#REF!</v>
      </c>
      <c r="C19" s="132" t="e">
        <f>#REF!</f>
        <v>#REF!</v>
      </c>
      <c r="D19" s="379" t="e">
        <f>#REF!</f>
        <v>#REF!</v>
      </c>
      <c r="E19" s="380" t="e">
        <f>#REF!</f>
        <v>#REF!</v>
      </c>
      <c r="F19" s="381" t="e">
        <f>#REF!</f>
        <v>#REF!</v>
      </c>
      <c r="G19" s="382" t="e">
        <f>#REF!</f>
        <v>#REF!</v>
      </c>
      <c r="H19" s="383" t="e">
        <f>#REF!</f>
        <v>#REF!</v>
      </c>
      <c r="I19" s="379" t="e">
        <f>#REF!</f>
        <v>#REF!</v>
      </c>
      <c r="J19" s="383" t="e">
        <f>#REF!</f>
        <v>#REF!</v>
      </c>
    </row>
    <row r="20" spans="1:13" ht="12.75">
      <c r="A20" s="384" t="s">
        <v>278</v>
      </c>
      <c r="B20" s="46">
        <f>'ss#1 EDCA 2x2x40 +'!P3</f>
        <v>116.87624799999999</v>
      </c>
      <c r="C20" s="65">
        <f>'ss#1 EDCA 2x2x40 +'!Q3</f>
        <v>0.5843812399999999</v>
      </c>
      <c r="D20" s="385" t="str">
        <f>'ss#1 EDCA 2x2x40 +'!T3</f>
        <v>17/17</v>
      </c>
      <c r="E20" s="386">
        <f>'ss#1 EDCA 2x2x40 +'!U3</f>
        <v>100</v>
      </c>
      <c r="F20" s="387">
        <f>'ss#1 EDCA 2x2x40 +'!V3</f>
        <v>169.25068800000003</v>
      </c>
      <c r="G20" s="388">
        <f>'ss#1 EDCA 2x2x40 +'!W3</f>
        <v>169.250688</v>
      </c>
      <c r="H20" s="389">
        <f>'ss#1 EDCA 2x2x40 +'!X3</f>
        <v>169.25068800000003</v>
      </c>
      <c r="I20" s="385">
        <f>'ss#1 EDCA 2x2x40 +'!Y3</f>
        <v>256.23</v>
      </c>
      <c r="J20" s="389">
        <f>'ss#1 EDCA 2x2x40 +'!Z3</f>
        <v>0.6605420442571127</v>
      </c>
      <c r="M20" s="209" t="s">
        <v>314</v>
      </c>
    </row>
    <row r="21" spans="1:10" ht="12.75" hidden="1">
      <c r="A21" s="152" t="s">
        <v>47</v>
      </c>
      <c r="B21" s="345" t="e">
        <f>#REF!</f>
        <v>#REF!</v>
      </c>
      <c r="C21" s="346" t="e">
        <f>#REF!</f>
        <v>#REF!</v>
      </c>
      <c r="D21" s="342" t="e">
        <f>#REF!</f>
        <v>#REF!</v>
      </c>
      <c r="E21" s="338" t="e">
        <f>#REF!</f>
        <v>#REF!</v>
      </c>
      <c r="F21" s="350" t="e">
        <f>#REF!</f>
        <v>#REF!</v>
      </c>
      <c r="G21" s="205" t="e">
        <f>#REF!</f>
        <v>#REF!</v>
      </c>
      <c r="H21" s="206" t="e">
        <f>#REF!</f>
        <v>#REF!</v>
      </c>
      <c r="I21" s="342" t="e">
        <f>#REF!</f>
        <v>#REF!</v>
      </c>
      <c r="J21" s="206" t="e">
        <f>#REF!</f>
        <v>#REF!</v>
      </c>
    </row>
    <row r="22" spans="1:13" ht="12.75">
      <c r="A22" s="151" t="s">
        <v>279</v>
      </c>
      <c r="B22" s="345">
        <f>'ss#1 HCCA 2x2x40 +'!P3</f>
        <v>131.100498</v>
      </c>
      <c r="C22" s="346">
        <f>'ss#1 HCCA 2x2x40 +'!Q3</f>
        <v>0.6555024899999999</v>
      </c>
      <c r="D22" s="342" t="str">
        <f>'ss#1 HCCA 2x2x40 +'!T3</f>
        <v>17/17</v>
      </c>
      <c r="E22" s="338">
        <f>'ss#1 HCCA 2x2x40 +'!U3</f>
        <v>100</v>
      </c>
      <c r="F22" s="350">
        <f>'ss#1 HCCA 2x2x40 +'!V3</f>
        <v>183.57009399999993</v>
      </c>
      <c r="G22" s="205">
        <f>'ss#1 HCCA 2x2x40 +'!W3</f>
        <v>183.56347911111112</v>
      </c>
      <c r="H22" s="206">
        <f>'ss#1 HCCA 2x2x40 +'!X3</f>
        <v>183.57009399999993</v>
      </c>
      <c r="I22" s="342">
        <f>'ss#1 HCCA 2x2x40 +'!Y3</f>
        <v>262.9</v>
      </c>
      <c r="J22" s="206">
        <f>'ss#1 HCCA 2x2x40 +'!Z3</f>
        <v>0.6982254815941846</v>
      </c>
      <c r="M22" s="209" t="s">
        <v>314</v>
      </c>
    </row>
    <row r="23" spans="1:10" ht="12.75">
      <c r="A23" s="153"/>
      <c r="B23" s="81"/>
      <c r="C23" s="76"/>
      <c r="D23" s="343"/>
      <c r="E23" s="339"/>
      <c r="F23" s="351"/>
      <c r="G23" s="56"/>
      <c r="H23" s="57"/>
      <c r="I23" s="343"/>
      <c r="J23" s="57"/>
    </row>
    <row r="24" spans="1:10" ht="12.75" hidden="1">
      <c r="A24" s="152" t="s">
        <v>48</v>
      </c>
      <c r="B24" s="81" t="e">
        <f>#REF!</f>
        <v>#REF!</v>
      </c>
      <c r="C24" s="76" t="e">
        <f>#REF!</f>
        <v>#REF!</v>
      </c>
      <c r="D24" s="343" t="e">
        <f>#REF!</f>
        <v>#REF!</v>
      </c>
      <c r="E24" s="339" t="e">
        <f>#REF!</f>
        <v>#REF!</v>
      </c>
      <c r="F24" s="351" t="e">
        <f>#REF!</f>
        <v>#REF!</v>
      </c>
      <c r="G24" s="56" t="e">
        <f>#REF!</f>
        <v>#REF!</v>
      </c>
      <c r="H24" s="57" t="e">
        <f>#REF!</f>
        <v>#REF!</v>
      </c>
      <c r="I24" s="343" t="e">
        <f>#REF!</f>
        <v>#REF!</v>
      </c>
      <c r="J24" s="57" t="e">
        <f>#REF!</f>
        <v>#REF!</v>
      </c>
    </row>
    <row r="25" spans="1:13" ht="12.75">
      <c r="A25" s="151" t="s">
        <v>280</v>
      </c>
      <c r="B25" s="81">
        <f>'ss#4 EDCA 2x2x40 +'!P3</f>
        <v>198.16382000000004</v>
      </c>
      <c r="C25" s="76">
        <f>'ss#4 EDCA 2x2x40 +'!Q3</f>
        <v>0.25405617948717957</v>
      </c>
      <c r="D25" s="343" t="str">
        <f>'ss#4 EDCA 2x2x40 +'!T3</f>
        <v>18/18</v>
      </c>
      <c r="E25" s="339">
        <f>'ss#4 EDCA 2x2x40 +'!U3</f>
        <v>100</v>
      </c>
      <c r="F25" s="351">
        <f>'ss#4 EDCA 2x2x40 +'!V3</f>
        <v>207.2944559999999</v>
      </c>
      <c r="G25" s="56">
        <f>'ss#4 EDCA 2x2x40 +'!W3</f>
        <v>207.27814044444443</v>
      </c>
      <c r="H25" s="57">
        <f>'ss#4 EDCA 2x2x40 +'!X3</f>
        <v>207.2944559999999</v>
      </c>
      <c r="I25" s="343">
        <f>'ss#4 EDCA 2x2x40 +'!Y3</f>
        <v>268.06</v>
      </c>
      <c r="J25" s="57">
        <f>'ss#4 EDCA 2x2x40 +'!Z3</f>
        <v>0.7732527808865345</v>
      </c>
      <c r="M25" s="209" t="s">
        <v>314</v>
      </c>
    </row>
    <row r="26" spans="1:10" ht="12.75" hidden="1">
      <c r="A26" s="152" t="s">
        <v>49</v>
      </c>
      <c r="B26" s="345" t="e">
        <f>#REF!</f>
        <v>#REF!</v>
      </c>
      <c r="C26" s="346" t="e">
        <f>#REF!</f>
        <v>#REF!</v>
      </c>
      <c r="D26" s="342" t="e">
        <f>#REF!</f>
        <v>#REF!</v>
      </c>
      <c r="E26" s="338" t="e">
        <f>#REF!</f>
        <v>#REF!</v>
      </c>
      <c r="F26" s="350" t="e">
        <f>#REF!</f>
        <v>#REF!</v>
      </c>
      <c r="G26" s="205" t="e">
        <f>#REF!</f>
        <v>#REF!</v>
      </c>
      <c r="H26" s="206" t="e">
        <f>#REF!</f>
        <v>#REF!</v>
      </c>
      <c r="I26" s="342" t="e">
        <f>#REF!</f>
        <v>#REF!</v>
      </c>
      <c r="J26" s="206" t="e">
        <f>#REF!</f>
        <v>#REF!</v>
      </c>
    </row>
    <row r="27" spans="1:13" ht="12.75">
      <c r="A27" s="151" t="s">
        <v>281</v>
      </c>
      <c r="B27" s="345">
        <f>'ss#4 HCCA 2x2x40 +'!P3</f>
        <v>206.71457900000001</v>
      </c>
      <c r="C27" s="346">
        <f>'ss#4 HCCA 2x2x40 +'!Q3</f>
        <v>0.265018691025641</v>
      </c>
      <c r="D27" s="342" t="str">
        <f>'ss#4 HCCA 2x2x40 +'!T3</f>
        <v>18/18</v>
      </c>
      <c r="E27" s="338">
        <f>'ss#4 HCCA 2x2x40 +'!U3</f>
        <v>100</v>
      </c>
      <c r="F27" s="350">
        <f>'ss#4 HCCA 2x2x40 +'!V3</f>
        <v>215.82465000000008</v>
      </c>
      <c r="G27" s="205">
        <f>'ss#4 HCCA 2x2x40 +'!W3</f>
        <v>215.790624</v>
      </c>
      <c r="H27" s="206">
        <f>'ss#4 HCCA 2x2x40 +'!X3</f>
        <v>215.82465000000008</v>
      </c>
      <c r="I27" s="342">
        <f>'ss#4 HCCA 2x2x40 +'!Y3</f>
        <v>268.228527</v>
      </c>
      <c r="J27" s="206">
        <f>'ss#4 HCCA 2x2x40 +'!Z3</f>
        <v>0.8045028857053673</v>
      </c>
      <c r="M27" s="209" t="s">
        <v>314</v>
      </c>
    </row>
    <row r="28" spans="1:10" ht="12.75">
      <c r="A28" s="154"/>
      <c r="B28" s="81"/>
      <c r="C28" s="76"/>
      <c r="D28" s="343"/>
      <c r="E28" s="339"/>
      <c r="F28" s="351"/>
      <c r="G28" s="56"/>
      <c r="H28" s="57"/>
      <c r="I28" s="343"/>
      <c r="J28" s="57"/>
    </row>
    <row r="29" spans="1:10" ht="12.75" hidden="1">
      <c r="A29" s="152" t="s">
        <v>50</v>
      </c>
      <c r="B29" s="81" t="e">
        <f>#REF!</f>
        <v>#REF!</v>
      </c>
      <c r="C29" s="76" t="e">
        <f>#REF!</f>
        <v>#REF!</v>
      </c>
      <c r="D29" s="343" t="e">
        <f>#REF!</f>
        <v>#REF!</v>
      </c>
      <c r="E29" s="339" t="e">
        <f>#REF!</f>
        <v>#REF!</v>
      </c>
      <c r="F29" s="351" t="e">
        <f>#REF!</f>
        <v>#REF!</v>
      </c>
      <c r="G29" s="56" t="e">
        <f>#REF!</f>
        <v>#REF!</v>
      </c>
      <c r="H29" s="57" t="e">
        <f>#REF!</f>
        <v>#REF!</v>
      </c>
      <c r="I29" s="343" t="e">
        <f>#REF!</f>
        <v>#REF!</v>
      </c>
      <c r="J29" s="57" t="e">
        <f>#REF!</f>
        <v>#REF!</v>
      </c>
    </row>
    <row r="30" spans="1:13" ht="12.75">
      <c r="A30" s="151" t="s">
        <v>282</v>
      </c>
      <c r="B30" s="81">
        <f>'ss#6 EDCA 2x2x40 +'!P3</f>
        <v>124.692764</v>
      </c>
      <c r="C30" s="76">
        <f>'ss#6 EDCA 2x2x40 +'!Q3</f>
        <v>0.41564254666666667</v>
      </c>
      <c r="D30" s="343" t="str">
        <f>'ss#6 EDCA 2x2x40 +'!T3</f>
        <v>39/39</v>
      </c>
      <c r="E30" s="339">
        <f>'ss#6 EDCA 2x2x40 +'!U3</f>
        <v>100</v>
      </c>
      <c r="F30" s="351">
        <f>'ss#6 EDCA 2x2x40 +'!V3</f>
        <v>169.37857100000002</v>
      </c>
      <c r="G30" s="56">
        <f>'ss#6 EDCA 2x2x40 +'!W3</f>
        <v>169.3175537777778</v>
      </c>
      <c r="H30" s="57">
        <f>'ss#6 EDCA 2x2x40 +'!X3</f>
        <v>169.37857100000002</v>
      </c>
      <c r="I30" s="343">
        <f>'ss#6 EDCA 2x2x40 +'!Y3</f>
        <v>260.06</v>
      </c>
      <c r="J30" s="57">
        <f>'ss#6 EDCA 2x2x40 +'!Z3</f>
        <v>0.6510711135037214</v>
      </c>
      <c r="M30" s="209" t="s">
        <v>314</v>
      </c>
    </row>
    <row r="31" spans="1:10" ht="12.75" hidden="1">
      <c r="A31" s="152" t="s">
        <v>51</v>
      </c>
      <c r="B31" s="345" t="e">
        <f>#REF!</f>
        <v>#REF!</v>
      </c>
      <c r="C31" s="346" t="e">
        <f>#REF!</f>
        <v>#REF!</v>
      </c>
      <c r="D31" s="342" t="e">
        <f>#REF!</f>
        <v>#REF!</v>
      </c>
      <c r="E31" s="338" t="e">
        <f>#REF!</f>
        <v>#REF!</v>
      </c>
      <c r="F31" s="350" t="e">
        <f>#REF!</f>
        <v>#REF!</v>
      </c>
      <c r="G31" s="205" t="e">
        <f>#REF!</f>
        <v>#REF!</v>
      </c>
      <c r="H31" s="206" t="e">
        <f>#REF!</f>
        <v>#REF!</v>
      </c>
      <c r="I31" s="342" t="e">
        <f>#REF!</f>
        <v>#REF!</v>
      </c>
      <c r="J31" s="206" t="e">
        <f>#REF!</f>
        <v>#REF!</v>
      </c>
    </row>
    <row r="32" spans="1:13" ht="13.5" thickBot="1">
      <c r="A32" s="155" t="s">
        <v>283</v>
      </c>
      <c r="B32" s="347">
        <f>'ss#6 HCCA 2x2x40 +'!P3</f>
        <v>149.28172499999997</v>
      </c>
      <c r="C32" s="348">
        <f>'ss#6 HCCA 2x2x40 +'!Q3</f>
        <v>0.4976057499999999</v>
      </c>
      <c r="D32" s="344" t="str">
        <f>'ss#6 HCCA 2x2x40 +'!T3</f>
        <v>39/39</v>
      </c>
      <c r="E32" s="340">
        <f>'ss#6 HCCA 2x2x40 +'!U3</f>
        <v>100</v>
      </c>
      <c r="F32" s="352">
        <f>'ss#6 HCCA 2x2x40 +'!V3</f>
        <v>194.11896599999983</v>
      </c>
      <c r="G32" s="207">
        <f>'ss#6 HCCA 2x2x40 +'!W3</f>
        <v>194.01133866666666</v>
      </c>
      <c r="H32" s="208">
        <f>'ss#6 HCCA 2x2x40 +'!X3</f>
        <v>194.11896599999983</v>
      </c>
      <c r="I32" s="344">
        <f>'ss#6 HCCA 2x2x40 +'!Y3</f>
        <v>261.79</v>
      </c>
      <c r="J32" s="208">
        <f>'ss#6 HCCA 2x2x40 +'!Z3</f>
        <v>0.741095300304315</v>
      </c>
      <c r="M32" s="209" t="s">
        <v>314</v>
      </c>
    </row>
    <row r="33" ht="12.75">
      <c r="A33" s="60"/>
    </row>
    <row r="35" spans="1:10" ht="12.75">
      <c r="A35" s="456" t="s">
        <v>296</v>
      </c>
      <c r="B35" s="456"/>
      <c r="C35" s="456"/>
      <c r="D35" s="456"/>
      <c r="E35" s="456"/>
      <c r="F35" s="456"/>
      <c r="G35" s="456"/>
      <c r="H35" s="456"/>
      <c r="I35" s="456"/>
      <c r="J35" s="456"/>
    </row>
  </sheetData>
  <mergeCells count="5">
    <mergeCell ref="A35:J35"/>
    <mergeCell ref="B1:C1"/>
    <mergeCell ref="D1:E1"/>
    <mergeCell ref="F1:H1"/>
    <mergeCell ref="I1:J1"/>
  </mergeCells>
  <hyperlinks>
    <hyperlink ref="A3" location="'ss#1 EDCA 2x2x20'!A1" display="ss#1 EDCA 2x2x20"/>
    <hyperlink ref="A4" location="'ss#1 EDCA 2x2x20 +'!A1" display="ss#1 EDCA 2x2x20 +"/>
    <hyperlink ref="A9" location="'ss#4 EDCA 2x2x20 +'!A1" display="ss#4 EDCA 2x2x20 +"/>
    <hyperlink ref="A8" location="'ss#4 EDCA 2x2x20'!A1" display="ss#4 EDCA 2x2x20"/>
    <hyperlink ref="A11" location="'ss#4 HCCA 2x2x20 +'!A1" display="ss#4 HCCA 2x2x20 +"/>
    <hyperlink ref="A10" location="'ss#4 HCCA 2x2x20'!A1" display="ss#4 HCCA 2x2x20"/>
    <hyperlink ref="A14" location="'ss#6 EDCA 2x2x20 +'!A1" display="ss#6 EDCA 2x2x20 +"/>
    <hyperlink ref="A13" location="'ss#6 EDCA 2x2x20'!A1" display="ss#6 EDCA 2x2x20"/>
    <hyperlink ref="A16" location="'ss#6 HCCA 2x2x20 +'!A1" display="ss#6 HCCA 2x2x20 +"/>
    <hyperlink ref="A15" location="'ss#6 HCCA 2x2x20'!A1" display="ss#6 HCCA 2x2x20"/>
    <hyperlink ref="A19" location="'ss#1 EDCA 2x2x40'!A1" display="ss#1 EDCA 2x2x40"/>
    <hyperlink ref="A20" location="'ss#1 EDCA 2x2x40 +'!A1" display="ss#1 EDCA 2x2x40 +"/>
    <hyperlink ref="A25" location="'ss#4 EDCA 2x2x40 +'!A1" display="ss#4 EDCA 2x2x40 +"/>
    <hyperlink ref="A24" location="'ss#4 EDCA 2x2x40'!A1" display="ss#4 EDCA 2x2x40"/>
    <hyperlink ref="A27" location="'ss#4 HCCA 2x2x40 +'!A1" display="ss#4 HCCA 2x2x40 +"/>
    <hyperlink ref="A26" location="'ss#4 HCCA 2x2x40'!A1" display="ss#4 HCCA 2x2x40"/>
    <hyperlink ref="A30" location="'ss#6 EDCA 2x2x40 +'!A1" display="ss#6 EDCA 2x2x40 +"/>
    <hyperlink ref="A29" location="'ss#6 EDCA 2x2x40'!A1" display="ss#6 EDCA 2x2x40"/>
    <hyperlink ref="A32" location="'ss#6 HCCA 2x2x40 +'!A1" display="ss#6 HCCA 2x2x40 +"/>
    <hyperlink ref="A31" location="'ss#6 HCCA 2x2x40'!A1" display="ss#6 HCCA 2x2x40"/>
    <hyperlink ref="A21" location="'ss#1 HCCA 2x2x40'!A1" display="ss#1 HCCA 2x2x40"/>
    <hyperlink ref="A22" location="'ss#1 HCCA 2x2x40 +'!A1" display="ss#1 HCCA 2x2x40 +"/>
    <hyperlink ref="A6" location="'ss#1 HCCA 2x2x20 +'!A1" display="ss#1 HCCA 2x2x20 +"/>
  </hyperlink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V68"/>
  <sheetViews>
    <sheetView tabSelected="1" workbookViewId="0" topLeftCell="A1">
      <selection activeCell="M46" sqref="M46"/>
    </sheetView>
  </sheetViews>
  <sheetFormatPr defaultColWidth="9.140625" defaultRowHeight="12.75"/>
  <cols>
    <col min="1" max="1" width="19.28125" style="236" bestFit="1" customWidth="1"/>
    <col min="2" max="2" width="8.28125" style="236" bestFit="1" customWidth="1"/>
    <col min="3" max="3" width="7.00390625" style="236" bestFit="1" customWidth="1"/>
    <col min="4" max="4" width="5.8515625" style="236" bestFit="1" customWidth="1"/>
    <col min="5" max="8" width="7.7109375" style="236" bestFit="1" customWidth="1"/>
    <col min="9" max="9" width="9.28125" style="236" bestFit="1" customWidth="1"/>
    <col min="10" max="10" width="8.7109375" style="236" bestFit="1" customWidth="1"/>
    <col min="11" max="12" width="9.140625" style="236" customWidth="1"/>
    <col min="13" max="13" width="19.28125" style="236" bestFit="1" customWidth="1"/>
    <col min="14" max="16384" width="9.140625" style="236" customWidth="1"/>
  </cols>
  <sheetData>
    <row r="1" spans="1:22" ht="13.5" thickBot="1">
      <c r="A1" s="468" t="s">
        <v>315</v>
      </c>
      <c r="B1" s="468"/>
      <c r="C1" s="468"/>
      <c r="D1" s="468"/>
      <c r="E1" s="468"/>
      <c r="F1" s="468"/>
      <c r="G1" s="468"/>
      <c r="H1" s="468"/>
      <c r="I1" s="468"/>
      <c r="J1" s="468"/>
      <c r="L1" s="471" t="s">
        <v>316</v>
      </c>
      <c r="M1" s="471"/>
      <c r="N1" s="471"/>
      <c r="O1" s="471"/>
      <c r="P1" s="471"/>
      <c r="Q1" s="471"/>
      <c r="R1" s="471"/>
      <c r="S1" s="471"/>
      <c r="T1" s="471"/>
      <c r="U1" s="471"/>
      <c r="V1" s="471"/>
    </row>
    <row r="2" spans="1:22" ht="12.75">
      <c r="A2" s="237" t="s">
        <v>97</v>
      </c>
      <c r="B2" s="469" t="s">
        <v>98</v>
      </c>
      <c r="C2" s="469"/>
      <c r="D2" s="469" t="s">
        <v>99</v>
      </c>
      <c r="E2" s="469"/>
      <c r="F2" s="469" t="s">
        <v>100</v>
      </c>
      <c r="G2" s="469"/>
      <c r="H2" s="469"/>
      <c r="I2" s="469" t="s">
        <v>101</v>
      </c>
      <c r="J2" s="470"/>
      <c r="M2" s="237" t="s">
        <v>97</v>
      </c>
      <c r="N2" s="469" t="s">
        <v>98</v>
      </c>
      <c r="O2" s="469"/>
      <c r="P2" s="469" t="s">
        <v>99</v>
      </c>
      <c r="Q2" s="469"/>
      <c r="R2" s="469" t="s">
        <v>100</v>
      </c>
      <c r="S2" s="469"/>
      <c r="T2" s="469"/>
      <c r="U2" s="469" t="s">
        <v>101</v>
      </c>
      <c r="V2" s="470"/>
    </row>
    <row r="3" spans="1:22" ht="38.25">
      <c r="A3" s="238"/>
      <c r="B3" s="239" t="s">
        <v>102</v>
      </c>
      <c r="C3" s="239" t="s">
        <v>103</v>
      </c>
      <c r="D3" s="239" t="s">
        <v>104</v>
      </c>
      <c r="E3" s="239" t="s">
        <v>105</v>
      </c>
      <c r="F3" s="239" t="s">
        <v>106</v>
      </c>
      <c r="G3" s="239" t="s">
        <v>107</v>
      </c>
      <c r="H3" s="239" t="s">
        <v>108</v>
      </c>
      <c r="I3" s="239" t="s">
        <v>109</v>
      </c>
      <c r="J3" s="240" t="s">
        <v>110</v>
      </c>
      <c r="M3" s="238"/>
      <c r="N3" s="239" t="s">
        <v>102</v>
      </c>
      <c r="O3" s="239" t="s">
        <v>103</v>
      </c>
      <c r="P3" s="239" t="s">
        <v>104</v>
      </c>
      <c r="Q3" s="239" t="s">
        <v>105</v>
      </c>
      <c r="R3" s="239" t="s">
        <v>106</v>
      </c>
      <c r="S3" s="239" t="s">
        <v>107</v>
      </c>
      <c r="T3" s="239" t="s">
        <v>108</v>
      </c>
      <c r="U3" s="239" t="s">
        <v>109</v>
      </c>
      <c r="V3" s="240" t="s">
        <v>110</v>
      </c>
    </row>
    <row r="4" spans="1:22" ht="12.75" hidden="1">
      <c r="A4" s="241" t="s">
        <v>34</v>
      </c>
      <c r="B4" s="242" t="e">
        <f>#REF!</f>
        <v>#REF!</v>
      </c>
      <c r="C4" s="242" t="e">
        <f>#REF!</f>
        <v>#REF!</v>
      </c>
      <c r="D4" s="242" t="e">
        <f>#REF!</f>
        <v>#REF!</v>
      </c>
      <c r="E4" s="242" t="e">
        <f>#REF!</f>
        <v>#REF!</v>
      </c>
      <c r="F4" s="242" t="e">
        <f>#REF!</f>
        <v>#REF!</v>
      </c>
      <c r="G4" s="242" t="e">
        <f>#REF!</f>
        <v>#REF!</v>
      </c>
      <c r="H4" s="242" t="e">
        <f>#REF!</f>
        <v>#REF!</v>
      </c>
      <c r="I4" s="242" t="e">
        <f>#REF!</f>
        <v>#REF!</v>
      </c>
      <c r="J4" s="243" t="e">
        <f>#REF!</f>
        <v>#REF!</v>
      </c>
      <c r="M4" s="293" t="s">
        <v>34</v>
      </c>
      <c r="N4" s="294" t="e">
        <f>B4*100/B38-100</f>
        <v>#REF!</v>
      </c>
      <c r="O4" s="294" t="e">
        <f>C4*100/C38-100</f>
        <v>#REF!</v>
      </c>
      <c r="P4" s="294"/>
      <c r="Q4" s="294" t="e">
        <f aca="true" t="shared" si="0" ref="Q4:V4">E4*100/E38-100</f>
        <v>#REF!</v>
      </c>
      <c r="R4" s="292" t="e">
        <f t="shared" si="0"/>
        <v>#REF!</v>
      </c>
      <c r="S4" s="292" t="e">
        <f t="shared" si="0"/>
        <v>#REF!</v>
      </c>
      <c r="T4" s="292" t="e">
        <f t="shared" si="0"/>
        <v>#REF!</v>
      </c>
      <c r="U4" s="294" t="e">
        <f t="shared" si="0"/>
        <v>#REF!</v>
      </c>
      <c r="V4" s="295" t="e">
        <f t="shared" si="0"/>
        <v>#REF!</v>
      </c>
    </row>
    <row r="5" spans="1:22" ht="12.75">
      <c r="A5" s="244" t="s">
        <v>284</v>
      </c>
      <c r="B5" s="245">
        <f>'ss#1 EDCA 2x2x20 +'!P3</f>
        <v>36.132498</v>
      </c>
      <c r="C5" s="245">
        <f>'ss#1 EDCA 2x2x20 +'!Q3</f>
        <v>0.18066248999999998</v>
      </c>
      <c r="D5" s="245" t="str">
        <f>'ss#1 EDCA 2x2x20 +'!T3</f>
        <v>17/17</v>
      </c>
      <c r="E5" s="245">
        <f>'ss#1 EDCA 2x2x20 +'!U3</f>
        <v>100</v>
      </c>
      <c r="F5" s="245">
        <f>'ss#1 EDCA 2x2x20 +'!V3</f>
        <v>88.56611500000001</v>
      </c>
      <c r="G5" s="245">
        <f>'ss#1 EDCA 2x2x20 +'!W3</f>
        <v>88.56611377777777</v>
      </c>
      <c r="H5" s="245">
        <f>'ss#1 EDCA 2x2x20 +'!X3</f>
        <v>88.56611500000001</v>
      </c>
      <c r="I5" s="245">
        <f>'ss#1 EDCA 2x2x20 +'!Y3</f>
        <v>129.26</v>
      </c>
      <c r="J5" s="246">
        <f>'ss#1 EDCA 2x2x20 +'!Z3</f>
        <v>0.6851780425327075</v>
      </c>
      <c r="M5" s="296" t="s">
        <v>284</v>
      </c>
      <c r="N5" s="297">
        <f aca="true" t="shared" si="1" ref="N5:N33">B5*100/B39-100</f>
        <v>-23.534283392447506</v>
      </c>
      <c r="O5" s="297">
        <f aca="true" t="shared" si="2" ref="O5:O33">C5*100/C39-100</f>
        <v>-23.534283392447506</v>
      </c>
      <c r="P5" s="297"/>
      <c r="Q5" s="297">
        <f aca="true" t="shared" si="3" ref="Q5:Q33">E5*100/E39-100</f>
        <v>0</v>
      </c>
      <c r="R5" s="308">
        <f aca="true" t="shared" si="4" ref="R5:R33">F5*100/F39-100</f>
        <v>-11.1004262548649</v>
      </c>
      <c r="S5" s="308">
        <f aca="true" t="shared" si="5" ref="S5:S33">G5*100/G39-100</f>
        <v>-11.10042748168894</v>
      </c>
      <c r="T5" s="308">
        <f aca="true" t="shared" si="6" ref="T5:T33">H5*100/H39-100</f>
        <v>-11.1004262548649</v>
      </c>
      <c r="U5" s="297">
        <f aca="true" t="shared" si="7" ref="U5:U33">I5*100/I39-100</f>
        <v>-5.8170881290039205</v>
      </c>
      <c r="V5" s="298">
        <f aca="true" t="shared" si="8" ref="V5:V33">J5*100/J39-100</f>
        <v>-5.609658108597969</v>
      </c>
    </row>
    <row r="6" spans="1:22" ht="12.75" hidden="1">
      <c r="A6" s="247" t="s">
        <v>39</v>
      </c>
      <c r="B6" s="248" t="e">
        <f>#REF!</f>
        <v>#REF!</v>
      </c>
      <c r="C6" s="248" t="e">
        <f>#REF!</f>
        <v>#REF!</v>
      </c>
      <c r="D6" s="248" t="e">
        <f>#REF!</f>
        <v>#REF!</v>
      </c>
      <c r="E6" s="248" t="e">
        <f>#REF!</f>
        <v>#REF!</v>
      </c>
      <c r="F6" s="248" t="e">
        <f>#REF!</f>
        <v>#REF!</v>
      </c>
      <c r="G6" s="248" t="e">
        <f>#REF!</f>
        <v>#REF!</v>
      </c>
      <c r="H6" s="248" t="e">
        <f>#REF!</f>
        <v>#REF!</v>
      </c>
      <c r="I6" s="248" t="e">
        <f>#REF!</f>
        <v>#REF!</v>
      </c>
      <c r="J6" s="249" t="e">
        <f>#REF!</f>
        <v>#REF!</v>
      </c>
      <c r="M6" s="296" t="s">
        <v>39</v>
      </c>
      <c r="N6" s="297" t="e">
        <f t="shared" si="1"/>
        <v>#REF!</v>
      </c>
      <c r="O6" s="297" t="e">
        <f t="shared" si="2"/>
        <v>#REF!</v>
      </c>
      <c r="P6" s="297"/>
      <c r="Q6" s="297" t="e">
        <f t="shared" si="3"/>
        <v>#REF!</v>
      </c>
      <c r="R6" s="297" t="e">
        <f t="shared" si="4"/>
        <v>#REF!</v>
      </c>
      <c r="S6" s="297" t="e">
        <f t="shared" si="5"/>
        <v>#REF!</v>
      </c>
      <c r="T6" s="297" t="e">
        <f t="shared" si="6"/>
        <v>#REF!</v>
      </c>
      <c r="U6" s="297" t="e">
        <f t="shared" si="7"/>
        <v>#REF!</v>
      </c>
      <c r="V6" s="298" t="e">
        <f t="shared" si="8"/>
        <v>#REF!</v>
      </c>
    </row>
    <row r="7" spans="1:22" ht="13.5" thickBot="1">
      <c r="A7" s="244" t="s">
        <v>273</v>
      </c>
      <c r="B7" s="250">
        <f>'ss#1 HCCA 2x2x20 +'!P3</f>
        <v>54.842417999999995</v>
      </c>
      <c r="C7" s="250">
        <f>'ss#1 HCCA 2x2x20 +'!Q3</f>
        <v>0.27421208999999996</v>
      </c>
      <c r="D7" s="250" t="str">
        <f>'ss#1 HCCA 2x2x20 +'!T3</f>
        <v>17/17</v>
      </c>
      <c r="E7" s="250">
        <f>'ss#1 HCCA 2x2x20 +'!U3</f>
        <v>100</v>
      </c>
      <c r="F7" s="250">
        <f>'ss#1 HCCA 2x2x20 +'!V3</f>
        <v>107.296749</v>
      </c>
      <c r="G7" s="250">
        <f>'ss#1 HCCA 2x2x20 +'!W3</f>
        <v>107.2782951111111</v>
      </c>
      <c r="H7" s="250">
        <f>'ss#1 HCCA 2x2x20 +'!X3</f>
        <v>107.296749</v>
      </c>
      <c r="I7" s="250">
        <f>'ss#1 HCCA 2x2x20 +'!Y3</f>
        <v>139.88</v>
      </c>
      <c r="J7" s="251">
        <f>'ss#1 HCCA 2x2x20 +'!Z3</f>
        <v>0.7669309058558129</v>
      </c>
      <c r="M7" s="299" t="s">
        <v>273</v>
      </c>
      <c r="N7" s="300">
        <f t="shared" si="1"/>
        <v>1.184675662431502</v>
      </c>
      <c r="O7" s="300">
        <f t="shared" si="2"/>
        <v>1.184675662431502</v>
      </c>
      <c r="P7" s="300"/>
      <c r="Q7" s="300">
        <f t="shared" si="3"/>
        <v>0</v>
      </c>
      <c r="R7" s="300">
        <f t="shared" si="4"/>
        <v>0.7334603883941782</v>
      </c>
      <c r="S7" s="300">
        <f t="shared" si="5"/>
        <v>0.7317961203286245</v>
      </c>
      <c r="T7" s="300">
        <f t="shared" si="6"/>
        <v>0.7334603883941782</v>
      </c>
      <c r="U7" s="300">
        <f t="shared" si="7"/>
        <v>3.3236564046706434</v>
      </c>
      <c r="V7" s="301">
        <f t="shared" si="8"/>
        <v>-2.508486802084221</v>
      </c>
    </row>
    <row r="8" spans="1:22" ht="13.5" thickBot="1">
      <c r="A8" s="252"/>
      <c r="B8" s="253"/>
      <c r="C8" s="254"/>
      <c r="D8" s="254"/>
      <c r="E8" s="254"/>
      <c r="F8" s="254"/>
      <c r="G8" s="254"/>
      <c r="H8" s="254"/>
      <c r="I8" s="254"/>
      <c r="J8" s="255"/>
      <c r="M8" s="302"/>
      <c r="N8" s="303"/>
      <c r="O8" s="303"/>
      <c r="P8" s="303"/>
      <c r="Q8" s="303"/>
      <c r="R8" s="303"/>
      <c r="S8" s="303"/>
      <c r="T8" s="303"/>
      <c r="U8" s="303"/>
      <c r="V8" s="304"/>
    </row>
    <row r="9" spans="1:22" ht="12.75" hidden="1">
      <c r="A9" s="241" t="s">
        <v>41</v>
      </c>
      <c r="B9" s="256" t="e">
        <f>#REF!</f>
        <v>#REF!</v>
      </c>
      <c r="C9" s="256" t="e">
        <f>#REF!</f>
        <v>#REF!</v>
      </c>
      <c r="D9" s="256" t="e">
        <f>#REF!</f>
        <v>#REF!</v>
      </c>
      <c r="E9" s="256" t="e">
        <f>#REF!</f>
        <v>#REF!</v>
      </c>
      <c r="F9" s="256" t="e">
        <f>#REF!</f>
        <v>#REF!</v>
      </c>
      <c r="G9" s="256" t="e">
        <f>#REF!</f>
        <v>#REF!</v>
      </c>
      <c r="H9" s="256" t="e">
        <f>#REF!</f>
        <v>#REF!</v>
      </c>
      <c r="I9" s="256" t="e">
        <f>#REF!</f>
        <v>#REF!</v>
      </c>
      <c r="J9" s="257" t="e">
        <f>#REF!</f>
        <v>#REF!</v>
      </c>
      <c r="M9" s="305" t="s">
        <v>41</v>
      </c>
      <c r="N9" s="294" t="e">
        <f t="shared" si="1"/>
        <v>#REF!</v>
      </c>
      <c r="O9" s="294" t="e">
        <f t="shared" si="2"/>
        <v>#REF!</v>
      </c>
      <c r="P9" s="294"/>
      <c r="Q9" s="294" t="e">
        <f t="shared" si="3"/>
        <v>#REF!</v>
      </c>
      <c r="R9" s="309" t="e">
        <f t="shared" si="4"/>
        <v>#REF!</v>
      </c>
      <c r="S9" s="309" t="e">
        <f t="shared" si="5"/>
        <v>#REF!</v>
      </c>
      <c r="T9" s="309" t="e">
        <f t="shared" si="6"/>
        <v>#REF!</v>
      </c>
      <c r="U9" s="294" t="e">
        <f t="shared" si="7"/>
        <v>#REF!</v>
      </c>
      <c r="V9" s="295" t="e">
        <f t="shared" si="8"/>
        <v>#REF!</v>
      </c>
    </row>
    <row r="10" spans="1:22" ht="12.75">
      <c r="A10" s="244" t="s">
        <v>274</v>
      </c>
      <c r="B10" s="245">
        <f>'ss#4 EDCA 2x2x20 +'!P3</f>
        <v>89.533067</v>
      </c>
      <c r="C10" s="245">
        <f>'ss#4 EDCA 2x2x20 +'!Q3</f>
        <v>0.09948118555555556</v>
      </c>
      <c r="D10" s="245" t="str">
        <f>'ss#4 EDCA 2x2x20 +'!T3</f>
        <v>18/18</v>
      </c>
      <c r="E10" s="245">
        <f>'ss#4 EDCA 2x2x20 +'!U3</f>
        <v>100</v>
      </c>
      <c r="F10" s="245">
        <f>'ss#4 EDCA 2x2x20 +'!V3</f>
        <v>98.67004600000004</v>
      </c>
      <c r="G10" s="245">
        <f>'ss#4 EDCA 2x2x20 +'!W3</f>
        <v>98.662048</v>
      </c>
      <c r="H10" s="245">
        <f>'ss#4 EDCA 2x2x20 +'!X3</f>
        <v>98.67004600000004</v>
      </c>
      <c r="I10" s="245">
        <f>'ss#4 EDCA 2x2x20 +'!Y3</f>
        <v>129.33</v>
      </c>
      <c r="J10" s="246">
        <f>'ss#4 EDCA 2x2x20 +'!Z3</f>
        <v>0.7628705482100053</v>
      </c>
      <c r="L10" s="396"/>
      <c r="M10" s="296" t="s">
        <v>274</v>
      </c>
      <c r="N10" s="297">
        <f t="shared" si="1"/>
        <v>-4.519775342823337</v>
      </c>
      <c r="O10" s="297">
        <f t="shared" si="2"/>
        <v>-4.519775342823337</v>
      </c>
      <c r="P10" s="297"/>
      <c r="Q10" s="297">
        <f t="shared" si="3"/>
        <v>0</v>
      </c>
      <c r="R10" s="291">
        <f t="shared" si="4"/>
        <v>-4.111241947272248</v>
      </c>
      <c r="S10" s="291">
        <f t="shared" si="5"/>
        <v>-4.111186884097734</v>
      </c>
      <c r="T10" s="291">
        <f t="shared" si="6"/>
        <v>-4.111241947272248</v>
      </c>
      <c r="U10" s="297">
        <f t="shared" si="7"/>
        <v>0.08534765833022107</v>
      </c>
      <c r="V10" s="298">
        <f t="shared" si="8"/>
        <v>-4.192955952707479</v>
      </c>
    </row>
    <row r="11" spans="1:22" ht="12.75" hidden="1">
      <c r="A11" s="241" t="s">
        <v>42</v>
      </c>
      <c r="B11" s="248" t="e">
        <f>#REF!</f>
        <v>#REF!</v>
      </c>
      <c r="C11" s="248" t="e">
        <f>#REF!</f>
        <v>#REF!</v>
      </c>
      <c r="D11" s="248" t="e">
        <f>#REF!</f>
        <v>#REF!</v>
      </c>
      <c r="E11" s="248" t="e">
        <f>#REF!</f>
        <v>#REF!</v>
      </c>
      <c r="F11" s="248" t="e">
        <f>#REF!</f>
        <v>#REF!</v>
      </c>
      <c r="G11" s="248" t="e">
        <f>#REF!</f>
        <v>#REF!</v>
      </c>
      <c r="H11" s="248" t="e">
        <f>#REF!</f>
        <v>#REF!</v>
      </c>
      <c r="I11" s="248" t="e">
        <f>#REF!</f>
        <v>#REF!</v>
      </c>
      <c r="J11" s="249" t="e">
        <f>#REF!</f>
        <v>#REF!</v>
      </c>
      <c r="M11" s="296" t="s">
        <v>42</v>
      </c>
      <c r="N11" s="297" t="e">
        <f t="shared" si="1"/>
        <v>#REF!</v>
      </c>
      <c r="O11" s="297" t="e">
        <f t="shared" si="2"/>
        <v>#REF!</v>
      </c>
      <c r="P11" s="297"/>
      <c r="Q11" s="297" t="e">
        <f t="shared" si="3"/>
        <v>#REF!</v>
      </c>
      <c r="R11" s="297" t="e">
        <f t="shared" si="4"/>
        <v>#REF!</v>
      </c>
      <c r="S11" s="297" t="e">
        <f t="shared" si="5"/>
        <v>#REF!</v>
      </c>
      <c r="T11" s="297" t="e">
        <f t="shared" si="6"/>
        <v>#REF!</v>
      </c>
      <c r="U11" s="297" t="e">
        <f t="shared" si="7"/>
        <v>#REF!</v>
      </c>
      <c r="V11" s="298" t="e">
        <f t="shared" si="8"/>
        <v>#REF!</v>
      </c>
    </row>
    <row r="12" spans="1:22" ht="13.5" thickBot="1">
      <c r="A12" s="244" t="s">
        <v>275</v>
      </c>
      <c r="B12" s="250">
        <f>'ss#4 HCCA 2x2x20 +'!P3</f>
        <v>97.79763400000002</v>
      </c>
      <c r="C12" s="250">
        <f>'ss#4 HCCA 2x2x20 +'!Q3</f>
        <v>0.21683465624889145</v>
      </c>
      <c r="D12" s="250" t="str">
        <f>'ss#4 HCCA 2x2x20 +'!T3</f>
        <v>18/18</v>
      </c>
      <c r="E12" s="250">
        <f>'ss#4 HCCA 2x2x20 +'!U3</f>
        <v>100</v>
      </c>
      <c r="F12" s="250">
        <f>'ss#4 HCCA 2x2x20 +'!V3</f>
        <v>106.90939500000005</v>
      </c>
      <c r="G12" s="250">
        <f>'ss#4 HCCA 2x2x20 +'!W3</f>
        <v>106.86534755555556</v>
      </c>
      <c r="H12" s="250">
        <f>'ss#4 HCCA 2x2x20 +'!X3</f>
        <v>106.90939500000005</v>
      </c>
      <c r="I12" s="250">
        <f>'ss#4 HCCA 2x2x20 +'!Y3</f>
        <v>129.22</v>
      </c>
      <c r="J12" s="251">
        <f>'ss#4 HCCA 2x2x20 +'!Z3</f>
        <v>0.8270031539665342</v>
      </c>
      <c r="M12" s="299" t="s">
        <v>275</v>
      </c>
      <c r="N12" s="300">
        <f t="shared" si="1"/>
        <v>-3.4325960987404756</v>
      </c>
      <c r="O12" s="300">
        <f t="shared" si="2"/>
        <v>-3.4325960987404756</v>
      </c>
      <c r="P12" s="300"/>
      <c r="Q12" s="300">
        <f t="shared" si="3"/>
        <v>0</v>
      </c>
      <c r="R12" s="300">
        <f t="shared" si="4"/>
        <v>-3.116153215923802</v>
      </c>
      <c r="S12" s="300">
        <f t="shared" si="5"/>
        <v>-3.1297342175036817</v>
      </c>
      <c r="T12" s="300">
        <f t="shared" si="6"/>
        <v>-3.116153215923802</v>
      </c>
      <c r="U12" s="300">
        <f t="shared" si="7"/>
        <v>-0.3121274964224767</v>
      </c>
      <c r="V12" s="301">
        <f t="shared" si="8"/>
        <v>-2.826428782478118</v>
      </c>
    </row>
    <row r="13" spans="1:22" ht="13.5" thickBot="1">
      <c r="A13" s="258"/>
      <c r="B13" s="253"/>
      <c r="C13" s="254"/>
      <c r="D13" s="254"/>
      <c r="E13" s="254"/>
      <c r="F13" s="254"/>
      <c r="G13" s="254"/>
      <c r="H13" s="254"/>
      <c r="I13" s="254"/>
      <c r="J13" s="255"/>
      <c r="M13" s="302"/>
      <c r="N13" s="303"/>
      <c r="O13" s="303"/>
      <c r="P13" s="303"/>
      <c r="Q13" s="303"/>
      <c r="R13" s="303"/>
      <c r="S13" s="303"/>
      <c r="T13" s="303"/>
      <c r="U13" s="303"/>
      <c r="V13" s="304"/>
    </row>
    <row r="14" spans="1:22" ht="12.75" hidden="1">
      <c r="A14" s="241" t="s">
        <v>43</v>
      </c>
      <c r="B14" s="256" t="e">
        <f>#REF!</f>
        <v>#REF!</v>
      </c>
      <c r="C14" s="256" t="e">
        <f>#REF!</f>
        <v>#REF!</v>
      </c>
      <c r="D14" s="256" t="e">
        <f>#REF!</f>
        <v>#REF!</v>
      </c>
      <c r="E14" s="256" t="e">
        <f>#REF!</f>
        <v>#REF!</v>
      </c>
      <c r="F14" s="256" t="e">
        <f>#REF!</f>
        <v>#REF!</v>
      </c>
      <c r="G14" s="256" t="e">
        <f>#REF!</f>
        <v>#REF!</v>
      </c>
      <c r="H14" s="256" t="e">
        <f>#REF!</f>
        <v>#REF!</v>
      </c>
      <c r="I14" s="256" t="e">
        <f>#REF!</f>
        <v>#REF!</v>
      </c>
      <c r="J14" s="257" t="e">
        <f>#REF!</f>
        <v>#REF!</v>
      </c>
      <c r="M14" s="305" t="s">
        <v>43</v>
      </c>
      <c r="N14" s="294" t="e">
        <f t="shared" si="1"/>
        <v>#REF!</v>
      </c>
      <c r="O14" s="294" t="e">
        <f t="shared" si="2"/>
        <v>#REF!</v>
      </c>
      <c r="P14" s="294"/>
      <c r="Q14" s="294" t="e">
        <f t="shared" si="3"/>
        <v>#REF!</v>
      </c>
      <c r="R14" s="306" t="e">
        <f t="shared" si="4"/>
        <v>#REF!</v>
      </c>
      <c r="S14" s="306" t="e">
        <f t="shared" si="5"/>
        <v>#REF!</v>
      </c>
      <c r="T14" s="306" t="e">
        <f t="shared" si="6"/>
        <v>#REF!</v>
      </c>
      <c r="U14" s="294" t="e">
        <f t="shared" si="7"/>
        <v>#REF!</v>
      </c>
      <c r="V14" s="295" t="e">
        <f t="shared" si="8"/>
        <v>#REF!</v>
      </c>
    </row>
    <row r="15" spans="1:22" ht="12.75">
      <c r="A15" s="244" t="s">
        <v>276</v>
      </c>
      <c r="B15" s="245">
        <f>'ss#6 EDCA 2x2x20 +'!P3</f>
        <v>45.25356500000001</v>
      </c>
      <c r="C15" s="245">
        <f>'ss#6 EDCA 2x2x20 +'!Q3</f>
        <v>0.1508452166666667</v>
      </c>
      <c r="D15" s="245" t="str">
        <f>'ss#6 EDCA 2x2x20 +'!T3</f>
        <v>39/39</v>
      </c>
      <c r="E15" s="245">
        <f>'ss#6 EDCA 2x2x20 +'!U3</f>
        <v>100</v>
      </c>
      <c r="F15" s="245">
        <f>'ss#6 EDCA 2x2x20 +'!V3</f>
        <v>89.96475600000012</v>
      </c>
      <c r="G15" s="245">
        <f>'ss#6 EDCA 2x2x20 +'!W3</f>
        <v>89.86865422222222</v>
      </c>
      <c r="H15" s="245">
        <f>'ss#6 EDCA 2x2x20 +'!X3</f>
        <v>89.96475600000012</v>
      </c>
      <c r="I15" s="245">
        <f>'ss#6 EDCA 2x2x20 +'!Y3</f>
        <v>128.63</v>
      </c>
      <c r="J15" s="246">
        <f>'ss#6 EDCA 2x2x20 +'!Z3</f>
        <v>0.6986601432187065</v>
      </c>
      <c r="L15" s="396"/>
      <c r="M15" s="296" t="s">
        <v>276</v>
      </c>
      <c r="N15" s="297">
        <f t="shared" si="1"/>
        <v>-2.0454226672196256</v>
      </c>
      <c r="O15" s="297">
        <f t="shared" si="2"/>
        <v>-2.04542266721964</v>
      </c>
      <c r="P15" s="297"/>
      <c r="Q15" s="297">
        <f t="shared" si="3"/>
        <v>0</v>
      </c>
      <c r="R15" s="400">
        <f t="shared" si="4"/>
        <v>-0.9646606517069785</v>
      </c>
      <c r="S15" s="400">
        <f t="shared" si="5"/>
        <v>-1.0218131253470801</v>
      </c>
      <c r="T15" s="400">
        <f t="shared" si="6"/>
        <v>-0.9646606517069785</v>
      </c>
      <c r="U15" s="297">
        <f t="shared" si="7"/>
        <v>0.12166303771367382</v>
      </c>
      <c r="V15" s="298">
        <f t="shared" si="8"/>
        <v>-1.1420866657299058</v>
      </c>
    </row>
    <row r="16" spans="1:22" ht="12.75" hidden="1">
      <c r="A16" s="241" t="s">
        <v>44</v>
      </c>
      <c r="B16" s="248" t="e">
        <f>#REF!</f>
        <v>#REF!</v>
      </c>
      <c r="C16" s="248" t="e">
        <f>#REF!</f>
        <v>#REF!</v>
      </c>
      <c r="D16" s="248" t="e">
        <f>#REF!</f>
        <v>#REF!</v>
      </c>
      <c r="E16" s="248" t="e">
        <f>#REF!</f>
        <v>#REF!</v>
      </c>
      <c r="F16" s="248" t="e">
        <f>#REF!</f>
        <v>#REF!</v>
      </c>
      <c r="G16" s="248" t="e">
        <f>#REF!</f>
        <v>#REF!</v>
      </c>
      <c r="H16" s="248" t="e">
        <f>#REF!</f>
        <v>#REF!</v>
      </c>
      <c r="I16" s="248" t="e">
        <f>#REF!</f>
        <v>#REF!</v>
      </c>
      <c r="J16" s="249" t="e">
        <f>#REF!</f>
        <v>#REF!</v>
      </c>
      <c r="M16" s="296" t="s">
        <v>44</v>
      </c>
      <c r="N16" s="297" t="e">
        <f t="shared" si="1"/>
        <v>#REF!</v>
      </c>
      <c r="O16" s="297" t="e">
        <f t="shared" si="2"/>
        <v>#REF!</v>
      </c>
      <c r="P16" s="297"/>
      <c r="Q16" s="297" t="e">
        <f t="shared" si="3"/>
        <v>#REF!</v>
      </c>
      <c r="R16" s="291" t="e">
        <f t="shared" si="4"/>
        <v>#REF!</v>
      </c>
      <c r="S16" s="291" t="e">
        <f t="shared" si="5"/>
        <v>#REF!</v>
      </c>
      <c r="T16" s="291" t="e">
        <f t="shared" si="6"/>
        <v>#REF!</v>
      </c>
      <c r="U16" s="297" t="e">
        <f t="shared" si="7"/>
        <v>#REF!</v>
      </c>
      <c r="V16" s="298" t="e">
        <f t="shared" si="8"/>
        <v>#REF!</v>
      </c>
    </row>
    <row r="17" spans="1:22" ht="13.5" thickBot="1">
      <c r="A17" s="244" t="s">
        <v>277</v>
      </c>
      <c r="B17" s="250">
        <f>'ss#6 HCCA 2x2x20 +'!P3</f>
        <v>53.533351</v>
      </c>
      <c r="C17" s="250">
        <f>'ss#6 HCCA 2x2x20 +'!Q3</f>
        <v>0.17844450333333334</v>
      </c>
      <c r="D17" s="250" t="str">
        <f>'ss#6 HCCA 2x2x20 +'!T3</f>
        <v>39/39</v>
      </c>
      <c r="E17" s="250">
        <f>'ss#6 HCCA 2x2x20 +'!U3</f>
        <v>100</v>
      </c>
      <c r="F17" s="250">
        <f>'ss#6 HCCA 2x2x20 +'!V3</f>
        <v>98.35062700000009</v>
      </c>
      <c r="G17" s="250">
        <f>'ss#6 HCCA 2x2x20 +'!W3</f>
        <v>98.293024</v>
      </c>
      <c r="H17" s="250">
        <f>'ss#6 HCCA 2x2x20 +'!X3</f>
        <v>98.35062700000009</v>
      </c>
      <c r="I17" s="250">
        <f>'ss#6 HCCA 2x2x20 +'!Y3</f>
        <v>129.02</v>
      </c>
      <c r="J17" s="251">
        <f>'ss#6 HCCA 2x2x20 +'!Z3</f>
        <v>0.7618433111145558</v>
      </c>
      <c r="M17" s="299" t="s">
        <v>277</v>
      </c>
      <c r="N17" s="300">
        <f t="shared" si="1"/>
        <v>-3.2297319380101754</v>
      </c>
      <c r="O17" s="300">
        <f t="shared" si="2"/>
        <v>-3.2297319380101754</v>
      </c>
      <c r="P17" s="300"/>
      <c r="Q17" s="300">
        <f t="shared" si="3"/>
        <v>0</v>
      </c>
      <c r="R17" s="307">
        <f t="shared" si="4"/>
        <v>-1.6214256145884889</v>
      </c>
      <c r="S17" s="307">
        <f t="shared" si="5"/>
        <v>-1.6773926939137311</v>
      </c>
      <c r="T17" s="307">
        <f t="shared" si="6"/>
        <v>-1.6214256145884889</v>
      </c>
      <c r="U17" s="300">
        <f t="shared" si="7"/>
        <v>0.32539190179690536</v>
      </c>
      <c r="V17" s="301">
        <f t="shared" si="8"/>
        <v>-1.9962888335099223</v>
      </c>
    </row>
    <row r="18" spans="1:22" ht="12.75">
      <c r="A18" s="259"/>
      <c r="B18" s="237"/>
      <c r="C18" s="260"/>
      <c r="D18" s="260"/>
      <c r="E18" s="260"/>
      <c r="F18" s="260"/>
      <c r="G18" s="260"/>
      <c r="H18" s="260"/>
      <c r="I18" s="260"/>
      <c r="J18" s="261"/>
      <c r="M18" s="475"/>
      <c r="N18" s="476"/>
      <c r="O18" s="476"/>
      <c r="P18" s="476"/>
      <c r="Q18" s="476"/>
      <c r="R18" s="476"/>
      <c r="S18" s="476"/>
      <c r="T18" s="476"/>
      <c r="U18" s="476"/>
      <c r="V18" s="477"/>
    </row>
    <row r="19" spans="1:22" ht="13.5" thickBot="1">
      <c r="A19" s="262"/>
      <c r="B19" s="263"/>
      <c r="C19" s="264"/>
      <c r="D19" s="264"/>
      <c r="E19" s="264"/>
      <c r="F19" s="264"/>
      <c r="G19" s="264"/>
      <c r="H19" s="264"/>
      <c r="I19" s="264"/>
      <c r="J19" s="265"/>
      <c r="M19" s="478"/>
      <c r="N19" s="479"/>
      <c r="O19" s="479"/>
      <c r="P19" s="479"/>
      <c r="Q19" s="479"/>
      <c r="R19" s="479"/>
      <c r="S19" s="479"/>
      <c r="T19" s="479"/>
      <c r="U19" s="479"/>
      <c r="V19" s="480"/>
    </row>
    <row r="20" spans="1:22" ht="12.75" hidden="1">
      <c r="A20" s="266" t="s">
        <v>45</v>
      </c>
      <c r="B20" s="267" t="e">
        <f>#REF!</f>
        <v>#REF!</v>
      </c>
      <c r="C20" s="267" t="e">
        <f>#REF!</f>
        <v>#REF!</v>
      </c>
      <c r="D20" s="267" t="e">
        <f>#REF!</f>
        <v>#REF!</v>
      </c>
      <c r="E20" s="267" t="e">
        <f>#REF!</f>
        <v>#REF!</v>
      </c>
      <c r="F20" s="267" t="e">
        <f>#REF!</f>
        <v>#REF!</v>
      </c>
      <c r="G20" s="267" t="e">
        <f>#REF!</f>
        <v>#REF!</v>
      </c>
      <c r="H20" s="267" t="e">
        <f>#REF!</f>
        <v>#REF!</v>
      </c>
      <c r="I20" s="267" t="e">
        <f>#REF!</f>
        <v>#REF!</v>
      </c>
      <c r="J20" s="268" t="e">
        <f>#REF!</f>
        <v>#REF!</v>
      </c>
      <c r="M20" s="305" t="s">
        <v>45</v>
      </c>
      <c r="N20" s="294" t="e">
        <f t="shared" si="1"/>
        <v>#REF!</v>
      </c>
      <c r="O20" s="294" t="e">
        <f t="shared" si="2"/>
        <v>#REF!</v>
      </c>
      <c r="P20" s="294"/>
      <c r="Q20" s="294" t="e">
        <f t="shared" si="3"/>
        <v>#REF!</v>
      </c>
      <c r="R20" s="294" t="e">
        <f t="shared" si="4"/>
        <v>#REF!</v>
      </c>
      <c r="S20" s="294" t="e">
        <f t="shared" si="5"/>
        <v>#REF!</v>
      </c>
      <c r="T20" s="294" t="e">
        <f t="shared" si="6"/>
        <v>#REF!</v>
      </c>
      <c r="U20" s="294" t="e">
        <f t="shared" si="7"/>
        <v>#REF!</v>
      </c>
      <c r="V20" s="295" t="e">
        <f t="shared" si="8"/>
        <v>#REF!</v>
      </c>
    </row>
    <row r="21" spans="1:22" ht="12.75">
      <c r="A21" s="269" t="s">
        <v>278</v>
      </c>
      <c r="B21" s="270">
        <f>'ss#1 EDCA 2x2x40 +'!P3</f>
        <v>116.87624799999999</v>
      </c>
      <c r="C21" s="270">
        <f>'ss#1 EDCA 2x2x40 +'!Q3</f>
        <v>0.5843812399999999</v>
      </c>
      <c r="D21" s="270" t="str">
        <f>'ss#1 EDCA 2x2x40 +'!T3</f>
        <v>17/17</v>
      </c>
      <c r="E21" s="270">
        <f>'ss#1 EDCA 2x2x40 +'!U3</f>
        <v>100</v>
      </c>
      <c r="F21" s="270">
        <f>'ss#1 EDCA 2x2x40 +'!V3</f>
        <v>169.25068800000003</v>
      </c>
      <c r="G21" s="270">
        <f>'ss#1 EDCA 2x2x40 +'!W3</f>
        <v>169.250688</v>
      </c>
      <c r="H21" s="270">
        <f>'ss#1 EDCA 2x2x40 +'!X3</f>
        <v>169.25068800000003</v>
      </c>
      <c r="I21" s="270">
        <f>'ss#1 EDCA 2x2x40 +'!Y3</f>
        <v>256.23</v>
      </c>
      <c r="J21" s="271">
        <f>'ss#1 EDCA 2x2x40 +'!Z3</f>
        <v>0.6605420442571127</v>
      </c>
      <c r="L21" s="396"/>
      <c r="M21" s="296" t="s">
        <v>278</v>
      </c>
      <c r="N21" s="297">
        <f t="shared" si="1"/>
        <v>-8.555006930576269</v>
      </c>
      <c r="O21" s="297">
        <f t="shared" si="2"/>
        <v>-8.555006930576283</v>
      </c>
      <c r="P21" s="297"/>
      <c r="Q21" s="297">
        <f t="shared" si="3"/>
        <v>0</v>
      </c>
      <c r="R21" s="291">
        <f t="shared" si="4"/>
        <v>-5.990798522298007</v>
      </c>
      <c r="S21" s="291">
        <f t="shared" si="5"/>
        <v>-5.990798522298007</v>
      </c>
      <c r="T21" s="291">
        <f t="shared" si="6"/>
        <v>-5.990798522298007</v>
      </c>
      <c r="U21" s="297">
        <f t="shared" si="7"/>
        <v>-6.540493792204984</v>
      </c>
      <c r="V21" s="298">
        <f t="shared" si="8"/>
        <v>0.588164106800221</v>
      </c>
    </row>
    <row r="22" spans="1:22" ht="12.75" hidden="1">
      <c r="A22" s="266" t="s">
        <v>47</v>
      </c>
      <c r="B22" s="248" t="e">
        <f>#REF!</f>
        <v>#REF!</v>
      </c>
      <c r="C22" s="248" t="e">
        <f>#REF!</f>
        <v>#REF!</v>
      </c>
      <c r="D22" s="248" t="e">
        <f>#REF!</f>
        <v>#REF!</v>
      </c>
      <c r="E22" s="248" t="e">
        <f>#REF!</f>
        <v>#REF!</v>
      </c>
      <c r="F22" s="248" t="e">
        <f>#REF!</f>
        <v>#REF!</v>
      </c>
      <c r="G22" s="248" t="e">
        <f>#REF!</f>
        <v>#REF!</v>
      </c>
      <c r="H22" s="248" t="e">
        <f>#REF!</f>
        <v>#REF!</v>
      </c>
      <c r="I22" s="248" t="e">
        <f>#REF!</f>
        <v>#REF!</v>
      </c>
      <c r="J22" s="249" t="e">
        <f>#REF!</f>
        <v>#REF!</v>
      </c>
      <c r="M22" s="296" t="s">
        <v>47</v>
      </c>
      <c r="N22" s="297" t="e">
        <f t="shared" si="1"/>
        <v>#REF!</v>
      </c>
      <c r="O22" s="297" t="e">
        <f t="shared" si="2"/>
        <v>#REF!</v>
      </c>
      <c r="P22" s="297"/>
      <c r="Q22" s="297" t="e">
        <f t="shared" si="3"/>
        <v>#REF!</v>
      </c>
      <c r="R22" s="291" t="e">
        <f t="shared" si="4"/>
        <v>#REF!</v>
      </c>
      <c r="S22" s="291" t="e">
        <f t="shared" si="5"/>
        <v>#REF!</v>
      </c>
      <c r="T22" s="291" t="e">
        <f t="shared" si="6"/>
        <v>#REF!</v>
      </c>
      <c r="U22" s="297" t="e">
        <f t="shared" si="7"/>
        <v>#REF!</v>
      </c>
      <c r="V22" s="298" t="e">
        <f t="shared" si="8"/>
        <v>#REF!</v>
      </c>
    </row>
    <row r="23" spans="1:22" ht="13.5" thickBot="1">
      <c r="A23" s="269" t="s">
        <v>279</v>
      </c>
      <c r="B23" s="250">
        <f>'ss#1 HCCA 2x2x40 +'!P3</f>
        <v>131.100498</v>
      </c>
      <c r="C23" s="250">
        <f>'ss#1 HCCA 2x2x40 +'!Q3</f>
        <v>0.6555024899999999</v>
      </c>
      <c r="D23" s="250" t="str">
        <f>'ss#1 HCCA 2x2x40 +'!T3</f>
        <v>17/17</v>
      </c>
      <c r="E23" s="250">
        <f>'ss#1 HCCA 2x2x40 +'!U3</f>
        <v>100</v>
      </c>
      <c r="F23" s="250">
        <f>'ss#1 HCCA 2x2x40 +'!V3</f>
        <v>183.57009399999993</v>
      </c>
      <c r="G23" s="250">
        <f>'ss#1 HCCA 2x2x40 +'!W3</f>
        <v>183.56347911111112</v>
      </c>
      <c r="H23" s="250">
        <f>'ss#1 HCCA 2x2x40 +'!X3</f>
        <v>183.57009399999993</v>
      </c>
      <c r="I23" s="250">
        <f>'ss#1 HCCA 2x2x40 +'!Y3</f>
        <v>262.9</v>
      </c>
      <c r="J23" s="251">
        <f>'ss#1 HCCA 2x2x40 +'!Z3</f>
        <v>0.6982254815941846</v>
      </c>
      <c r="M23" s="299" t="s">
        <v>279</v>
      </c>
      <c r="N23" s="300">
        <f t="shared" si="1"/>
        <v>-5.8320294004072935</v>
      </c>
      <c r="O23" s="300">
        <f t="shared" si="2"/>
        <v>-5.8320294004072935</v>
      </c>
      <c r="P23" s="300"/>
      <c r="Q23" s="300">
        <f t="shared" si="3"/>
        <v>0</v>
      </c>
      <c r="R23" s="307">
        <f t="shared" si="4"/>
        <v>-4.212459109380632</v>
      </c>
      <c r="S23" s="307">
        <f t="shared" si="5"/>
        <v>-4.214111451129369</v>
      </c>
      <c r="T23" s="307">
        <f t="shared" si="6"/>
        <v>-4.212459109380632</v>
      </c>
      <c r="U23" s="300">
        <f t="shared" si="7"/>
        <v>0.3937500922933026</v>
      </c>
      <c r="V23" s="301">
        <f t="shared" si="8"/>
        <v>-4.589789244038215</v>
      </c>
    </row>
    <row r="24" spans="1:22" ht="13.5" thickBot="1">
      <c r="A24" s="272"/>
      <c r="B24" s="273"/>
      <c r="C24" s="274"/>
      <c r="D24" s="274"/>
      <c r="E24" s="274"/>
      <c r="F24" s="274"/>
      <c r="G24" s="274"/>
      <c r="H24" s="274"/>
      <c r="I24" s="274"/>
      <c r="J24" s="275"/>
      <c r="M24" s="472"/>
      <c r="N24" s="473"/>
      <c r="O24" s="473"/>
      <c r="P24" s="473"/>
      <c r="Q24" s="473"/>
      <c r="R24" s="473"/>
      <c r="S24" s="473"/>
      <c r="T24" s="473"/>
      <c r="U24" s="473"/>
      <c r="V24" s="474"/>
    </row>
    <row r="25" spans="1:22" ht="12.75" hidden="1">
      <c r="A25" s="266" t="s">
        <v>48</v>
      </c>
      <c r="B25" s="267" t="e">
        <f>#REF!</f>
        <v>#REF!</v>
      </c>
      <c r="C25" s="267" t="e">
        <f>#REF!</f>
        <v>#REF!</v>
      </c>
      <c r="D25" s="267" t="e">
        <f>#REF!</f>
        <v>#REF!</v>
      </c>
      <c r="E25" s="267" t="e">
        <f>#REF!</f>
        <v>#REF!</v>
      </c>
      <c r="F25" s="267" t="e">
        <f>#REF!</f>
        <v>#REF!</v>
      </c>
      <c r="G25" s="267" t="e">
        <f>#REF!</f>
        <v>#REF!</v>
      </c>
      <c r="H25" s="267" t="e">
        <f>#REF!</f>
        <v>#REF!</v>
      </c>
      <c r="I25" s="267" t="e">
        <f>#REF!</f>
        <v>#REF!</v>
      </c>
      <c r="J25" s="268" t="e">
        <f>#REF!</f>
        <v>#REF!</v>
      </c>
      <c r="M25" s="305" t="s">
        <v>48</v>
      </c>
      <c r="N25" s="294" t="e">
        <f t="shared" si="1"/>
        <v>#REF!</v>
      </c>
      <c r="O25" s="294" t="e">
        <f t="shared" si="2"/>
        <v>#REF!</v>
      </c>
      <c r="P25" s="294"/>
      <c r="Q25" s="294" t="e">
        <f t="shared" si="3"/>
        <v>#REF!</v>
      </c>
      <c r="R25" s="309" t="e">
        <f t="shared" si="4"/>
        <v>#REF!</v>
      </c>
      <c r="S25" s="309" t="e">
        <f t="shared" si="5"/>
        <v>#REF!</v>
      </c>
      <c r="T25" s="309" t="e">
        <f t="shared" si="6"/>
        <v>#REF!</v>
      </c>
      <c r="U25" s="294" t="e">
        <f t="shared" si="7"/>
        <v>#REF!</v>
      </c>
      <c r="V25" s="295" t="e">
        <f t="shared" si="8"/>
        <v>#REF!</v>
      </c>
    </row>
    <row r="26" spans="1:22" ht="12.75">
      <c r="A26" s="269" t="s">
        <v>280</v>
      </c>
      <c r="B26" s="270">
        <f>'ss#4 EDCA 2x2x40 +'!P3</f>
        <v>198.16382000000004</v>
      </c>
      <c r="C26" s="270">
        <f>'ss#4 EDCA 2x2x40 +'!Q3</f>
        <v>0.25405617948717957</v>
      </c>
      <c r="D26" s="270" t="str">
        <f>'ss#4 EDCA 2x2x40 +'!T3</f>
        <v>18/18</v>
      </c>
      <c r="E26" s="270">
        <f>'ss#4 EDCA 2x2x40 +'!U3</f>
        <v>100</v>
      </c>
      <c r="F26" s="270">
        <f>'ss#4 EDCA 2x2x40 +'!V3</f>
        <v>207.2944559999999</v>
      </c>
      <c r="G26" s="270">
        <f>'ss#4 EDCA 2x2x40 +'!W3</f>
        <v>207.27814044444443</v>
      </c>
      <c r="H26" s="270">
        <f>'ss#4 EDCA 2x2x40 +'!X3</f>
        <v>207.2944559999999</v>
      </c>
      <c r="I26" s="270">
        <f>'ss#4 EDCA 2x2x40 +'!Y3</f>
        <v>268.06</v>
      </c>
      <c r="J26" s="271">
        <f>'ss#4 EDCA 2x2x40 +'!Z3</f>
        <v>0.7732527808865345</v>
      </c>
      <c r="M26" s="296" t="s">
        <v>280</v>
      </c>
      <c r="N26" s="297">
        <f t="shared" si="1"/>
        <v>-5.630865693442573</v>
      </c>
      <c r="O26" s="297">
        <f t="shared" si="2"/>
        <v>-5.630865693442573</v>
      </c>
      <c r="P26" s="297"/>
      <c r="Q26" s="297">
        <f t="shared" si="3"/>
        <v>0</v>
      </c>
      <c r="R26" s="291">
        <f t="shared" si="4"/>
        <v>-5.384713214993539</v>
      </c>
      <c r="S26" s="291">
        <f t="shared" si="5"/>
        <v>-5.388739992174862</v>
      </c>
      <c r="T26" s="291">
        <f t="shared" si="6"/>
        <v>-5.384713214993539</v>
      </c>
      <c r="U26" s="297">
        <f t="shared" si="7"/>
        <v>0.7163110411396332</v>
      </c>
      <c r="V26" s="298">
        <f t="shared" si="8"/>
        <v>-6.061630901891121</v>
      </c>
    </row>
    <row r="27" spans="1:22" ht="12.75" hidden="1">
      <c r="A27" s="266" t="s">
        <v>49</v>
      </c>
      <c r="B27" s="248" t="e">
        <f>#REF!</f>
        <v>#REF!</v>
      </c>
      <c r="C27" s="248" t="e">
        <f>#REF!</f>
        <v>#REF!</v>
      </c>
      <c r="D27" s="248" t="e">
        <f>#REF!</f>
        <v>#REF!</v>
      </c>
      <c r="E27" s="248" t="e">
        <f>#REF!</f>
        <v>#REF!</v>
      </c>
      <c r="F27" s="248" t="e">
        <f>#REF!</f>
        <v>#REF!</v>
      </c>
      <c r="G27" s="248" t="e">
        <f>#REF!</f>
        <v>#REF!</v>
      </c>
      <c r="H27" s="248" t="e">
        <f>#REF!</f>
        <v>#REF!</v>
      </c>
      <c r="I27" s="248" t="e">
        <f>#REF!</f>
        <v>#REF!</v>
      </c>
      <c r="J27" s="249" t="e">
        <f>#REF!</f>
        <v>#REF!</v>
      </c>
      <c r="M27" s="296" t="s">
        <v>49</v>
      </c>
      <c r="N27" s="297" t="e">
        <f t="shared" si="1"/>
        <v>#REF!</v>
      </c>
      <c r="O27" s="297" t="e">
        <f t="shared" si="2"/>
        <v>#REF!</v>
      </c>
      <c r="P27" s="297"/>
      <c r="Q27" s="297" t="e">
        <f t="shared" si="3"/>
        <v>#REF!</v>
      </c>
      <c r="R27" s="291" t="e">
        <f t="shared" si="4"/>
        <v>#REF!</v>
      </c>
      <c r="S27" s="291" t="e">
        <f t="shared" si="5"/>
        <v>#REF!</v>
      </c>
      <c r="T27" s="291" t="e">
        <f t="shared" si="6"/>
        <v>#REF!</v>
      </c>
      <c r="U27" s="297" t="e">
        <f t="shared" si="7"/>
        <v>#REF!</v>
      </c>
      <c r="V27" s="298" t="e">
        <f t="shared" si="8"/>
        <v>#REF!</v>
      </c>
    </row>
    <row r="28" spans="1:22" ht="13.5" thickBot="1">
      <c r="A28" s="269" t="s">
        <v>281</v>
      </c>
      <c r="B28" s="250">
        <f>'ss#4 HCCA 2x2x40 +'!P3</f>
        <v>206.71457900000001</v>
      </c>
      <c r="C28" s="250">
        <f>'ss#4 HCCA 2x2x40 +'!Q3</f>
        <v>0.265018691025641</v>
      </c>
      <c r="D28" s="250" t="str">
        <f>'ss#4 HCCA 2x2x40 +'!T3</f>
        <v>18/18</v>
      </c>
      <c r="E28" s="250">
        <f>'ss#4 HCCA 2x2x40 +'!U3</f>
        <v>100</v>
      </c>
      <c r="F28" s="250">
        <f>'ss#4 HCCA 2x2x40 +'!V3</f>
        <v>215.82465000000008</v>
      </c>
      <c r="G28" s="250">
        <f>'ss#4 HCCA 2x2x40 +'!W3</f>
        <v>215.790624</v>
      </c>
      <c r="H28" s="250">
        <f>'ss#4 HCCA 2x2x40 +'!X3</f>
        <v>215.82465000000008</v>
      </c>
      <c r="I28" s="250">
        <f>'ss#4 HCCA 2x2x40 +'!Y3</f>
        <v>268.228527</v>
      </c>
      <c r="J28" s="251">
        <f>'ss#4 HCCA 2x2x40 +'!Z3</f>
        <v>0.8045028857053673</v>
      </c>
      <c r="M28" s="299" t="s">
        <v>281</v>
      </c>
      <c r="N28" s="300">
        <f t="shared" si="1"/>
        <v>-4.694781552055218</v>
      </c>
      <c r="O28" s="300">
        <f t="shared" si="2"/>
        <v>-4.6947815520552325</v>
      </c>
      <c r="P28" s="300"/>
      <c r="Q28" s="300">
        <f t="shared" si="3"/>
        <v>0</v>
      </c>
      <c r="R28" s="307">
        <f t="shared" si="4"/>
        <v>-4.461229784038736</v>
      </c>
      <c r="S28" s="307">
        <f t="shared" si="5"/>
        <v>-4.464315313546322</v>
      </c>
      <c r="T28" s="307">
        <f t="shared" si="6"/>
        <v>-4.461229784038736</v>
      </c>
      <c r="U28" s="300">
        <f t="shared" si="7"/>
        <v>1.0138086668651738</v>
      </c>
      <c r="V28" s="301">
        <f t="shared" si="8"/>
        <v>-5.423143679769453</v>
      </c>
    </row>
    <row r="29" spans="1:22" ht="13.5" thickBot="1">
      <c r="A29" s="276"/>
      <c r="B29" s="273"/>
      <c r="C29" s="274"/>
      <c r="D29" s="274"/>
      <c r="E29" s="274"/>
      <c r="F29" s="274"/>
      <c r="G29" s="274"/>
      <c r="H29" s="274"/>
      <c r="I29" s="274"/>
      <c r="J29" s="275"/>
      <c r="M29" s="472"/>
      <c r="N29" s="473"/>
      <c r="O29" s="473"/>
      <c r="P29" s="473"/>
      <c r="Q29" s="473"/>
      <c r="R29" s="473"/>
      <c r="S29" s="473"/>
      <c r="T29" s="473"/>
      <c r="U29" s="473"/>
      <c r="V29" s="474"/>
    </row>
    <row r="30" spans="1:22" ht="12.75" hidden="1">
      <c r="A30" s="266" t="s">
        <v>50</v>
      </c>
      <c r="B30" s="267" t="e">
        <f>#REF!</f>
        <v>#REF!</v>
      </c>
      <c r="C30" s="267" t="e">
        <f>#REF!</f>
        <v>#REF!</v>
      </c>
      <c r="D30" s="267" t="e">
        <f>#REF!</f>
        <v>#REF!</v>
      </c>
      <c r="E30" s="267" t="e">
        <f>#REF!</f>
        <v>#REF!</v>
      </c>
      <c r="F30" s="267" t="e">
        <f>#REF!</f>
        <v>#REF!</v>
      </c>
      <c r="G30" s="267" t="e">
        <f>#REF!</f>
        <v>#REF!</v>
      </c>
      <c r="H30" s="267" t="e">
        <f>#REF!</f>
        <v>#REF!</v>
      </c>
      <c r="I30" s="267" t="e">
        <f>#REF!</f>
        <v>#REF!</v>
      </c>
      <c r="J30" s="268" t="e">
        <f>#REF!</f>
        <v>#REF!</v>
      </c>
      <c r="M30" s="305" t="s">
        <v>50</v>
      </c>
      <c r="N30" s="294" t="e">
        <f t="shared" si="1"/>
        <v>#REF!</v>
      </c>
      <c r="O30" s="294" t="e">
        <f t="shared" si="2"/>
        <v>#REF!</v>
      </c>
      <c r="P30" s="294"/>
      <c r="Q30" s="294" t="e">
        <f t="shared" si="3"/>
        <v>#REF!</v>
      </c>
      <c r="R30" s="294" t="e">
        <f t="shared" si="4"/>
        <v>#REF!</v>
      </c>
      <c r="S30" s="294" t="e">
        <f t="shared" si="5"/>
        <v>#REF!</v>
      </c>
      <c r="T30" s="294" t="e">
        <f t="shared" si="6"/>
        <v>#REF!</v>
      </c>
      <c r="U30" s="294" t="e">
        <f t="shared" si="7"/>
        <v>#REF!</v>
      </c>
      <c r="V30" s="295" t="e">
        <f t="shared" si="8"/>
        <v>#REF!</v>
      </c>
    </row>
    <row r="31" spans="1:22" ht="12.75">
      <c r="A31" s="269" t="s">
        <v>282</v>
      </c>
      <c r="B31" s="270">
        <f>'ss#6 EDCA 2x2x40 +'!P3</f>
        <v>124.692764</v>
      </c>
      <c r="C31" s="270">
        <f>'ss#6 EDCA 2x2x40 +'!Q3</f>
        <v>0.41564254666666667</v>
      </c>
      <c r="D31" s="270" t="str">
        <f>'ss#6 EDCA 2x2x40 +'!T3</f>
        <v>39/39</v>
      </c>
      <c r="E31" s="270">
        <f>'ss#6 EDCA 2x2x40 +'!U3</f>
        <v>100</v>
      </c>
      <c r="F31" s="270">
        <f>'ss#6 EDCA 2x2x40 +'!V3</f>
        <v>169.37857100000002</v>
      </c>
      <c r="G31" s="270">
        <f>'ss#6 EDCA 2x2x40 +'!W3</f>
        <v>169.3175537777778</v>
      </c>
      <c r="H31" s="270">
        <f>'ss#6 EDCA 2x2x40 +'!X3</f>
        <v>169.37857100000002</v>
      </c>
      <c r="I31" s="270">
        <f>'ss#6 EDCA 2x2x40 +'!Y3</f>
        <v>260.06</v>
      </c>
      <c r="J31" s="271">
        <f>'ss#6 EDCA 2x2x40 +'!Z3</f>
        <v>0.6510711135037214</v>
      </c>
      <c r="L31" s="396"/>
      <c r="M31" s="296" t="s">
        <v>282</v>
      </c>
      <c r="N31" s="297">
        <f t="shared" si="1"/>
        <v>-6.605939278204048</v>
      </c>
      <c r="O31" s="297">
        <f t="shared" si="2"/>
        <v>-6.605939278204033</v>
      </c>
      <c r="P31" s="297"/>
      <c r="Q31" s="297">
        <f t="shared" si="3"/>
        <v>0</v>
      </c>
      <c r="R31" s="291">
        <f t="shared" si="4"/>
        <v>-4.907200928995735</v>
      </c>
      <c r="S31" s="291">
        <f t="shared" si="5"/>
        <v>-4.926469243179852</v>
      </c>
      <c r="T31" s="291">
        <f t="shared" si="6"/>
        <v>-4.907200928995735</v>
      </c>
      <c r="U31" s="297">
        <f t="shared" si="7"/>
        <v>0.3419001892953162</v>
      </c>
      <c r="V31" s="298">
        <f t="shared" si="8"/>
        <v>-5.250418242565033</v>
      </c>
    </row>
    <row r="32" spans="1:22" ht="12.75" hidden="1">
      <c r="A32" s="266" t="s">
        <v>51</v>
      </c>
      <c r="B32" s="248" t="e">
        <f>#REF!</f>
        <v>#REF!</v>
      </c>
      <c r="C32" s="248" t="e">
        <f>#REF!</f>
        <v>#REF!</v>
      </c>
      <c r="D32" s="248" t="e">
        <f>#REF!</f>
        <v>#REF!</v>
      </c>
      <c r="E32" s="248" t="e">
        <f>#REF!</f>
        <v>#REF!</v>
      </c>
      <c r="F32" s="248" t="e">
        <f>#REF!</f>
        <v>#REF!</v>
      </c>
      <c r="G32" s="248" t="e">
        <f>#REF!</f>
        <v>#REF!</v>
      </c>
      <c r="H32" s="248" t="e">
        <f>#REF!</f>
        <v>#REF!</v>
      </c>
      <c r="I32" s="248" t="e">
        <f>#REF!</f>
        <v>#REF!</v>
      </c>
      <c r="J32" s="249" t="e">
        <f>#REF!</f>
        <v>#REF!</v>
      </c>
      <c r="M32" s="296" t="s">
        <v>51</v>
      </c>
      <c r="N32" s="297" t="e">
        <f t="shared" si="1"/>
        <v>#REF!</v>
      </c>
      <c r="O32" s="297" t="e">
        <f t="shared" si="2"/>
        <v>#REF!</v>
      </c>
      <c r="P32" s="297"/>
      <c r="Q32" s="297" t="e">
        <f t="shared" si="3"/>
        <v>#REF!</v>
      </c>
      <c r="R32" s="291" t="e">
        <f t="shared" si="4"/>
        <v>#REF!</v>
      </c>
      <c r="S32" s="291" t="e">
        <f t="shared" si="5"/>
        <v>#REF!</v>
      </c>
      <c r="T32" s="291" t="e">
        <f t="shared" si="6"/>
        <v>#REF!</v>
      </c>
      <c r="U32" s="297" t="e">
        <f t="shared" si="7"/>
        <v>#REF!</v>
      </c>
      <c r="V32" s="298" t="e">
        <f t="shared" si="8"/>
        <v>#REF!</v>
      </c>
    </row>
    <row r="33" spans="1:22" ht="13.5" thickBot="1">
      <c r="A33" s="269" t="s">
        <v>283</v>
      </c>
      <c r="B33" s="277">
        <f>'ss#6 HCCA 2x2x40 +'!P3</f>
        <v>149.28172499999997</v>
      </c>
      <c r="C33" s="277">
        <f>'ss#6 HCCA 2x2x40 +'!Q3</f>
        <v>0.4976057499999999</v>
      </c>
      <c r="D33" s="277" t="str">
        <f>'ss#6 HCCA 2x2x40 +'!T3</f>
        <v>39/39</v>
      </c>
      <c r="E33" s="277">
        <f>'ss#6 HCCA 2x2x40 +'!U3</f>
        <v>100</v>
      </c>
      <c r="F33" s="277">
        <f>'ss#6 HCCA 2x2x40 +'!V3</f>
        <v>194.11896599999983</v>
      </c>
      <c r="G33" s="277">
        <f>'ss#6 HCCA 2x2x40 +'!W3</f>
        <v>194.01133866666666</v>
      </c>
      <c r="H33" s="277">
        <f>'ss#6 HCCA 2x2x40 +'!X3</f>
        <v>194.11896599999983</v>
      </c>
      <c r="I33" s="277">
        <f>'ss#6 HCCA 2x2x40 +'!Y3</f>
        <v>261.79</v>
      </c>
      <c r="J33" s="278">
        <f>'ss#6 HCCA 2x2x40 +'!Z3</f>
        <v>0.741095300304315</v>
      </c>
      <c r="M33" s="299" t="s">
        <v>283</v>
      </c>
      <c r="N33" s="300">
        <f t="shared" si="1"/>
        <v>-6.329109198114153</v>
      </c>
      <c r="O33" s="300">
        <f t="shared" si="2"/>
        <v>-6.329109198114153</v>
      </c>
      <c r="P33" s="300"/>
      <c r="Q33" s="300">
        <f t="shared" si="3"/>
        <v>0</v>
      </c>
      <c r="R33" s="307">
        <f t="shared" si="4"/>
        <v>-4.922450356441814</v>
      </c>
      <c r="S33" s="307">
        <f t="shared" si="5"/>
        <v>-4.972595959595168</v>
      </c>
      <c r="T33" s="307">
        <f t="shared" si="6"/>
        <v>-4.922450356441814</v>
      </c>
      <c r="U33" s="300">
        <f t="shared" si="7"/>
        <v>-0.031448909406833536</v>
      </c>
      <c r="V33" s="301">
        <f t="shared" si="8"/>
        <v>-4.942701475897735</v>
      </c>
    </row>
    <row r="34" ht="13.5" thickBot="1"/>
    <row r="35" spans="1:10" ht="13.5" thickBot="1">
      <c r="A35" s="461" t="s">
        <v>313</v>
      </c>
      <c r="B35" s="462"/>
      <c r="C35" s="462"/>
      <c r="D35" s="462"/>
      <c r="E35" s="462"/>
      <c r="F35" s="462"/>
      <c r="G35" s="462"/>
      <c r="H35" s="462"/>
      <c r="I35" s="462"/>
      <c r="J35" s="463"/>
    </row>
    <row r="36" spans="1:10" ht="12.75">
      <c r="A36" s="237" t="s">
        <v>97</v>
      </c>
      <c r="B36" s="464" t="s">
        <v>98</v>
      </c>
      <c r="C36" s="465"/>
      <c r="D36" s="464" t="s">
        <v>99</v>
      </c>
      <c r="E36" s="465"/>
      <c r="F36" s="464" t="s">
        <v>100</v>
      </c>
      <c r="G36" s="466"/>
      <c r="H36" s="465"/>
      <c r="I36" s="464" t="s">
        <v>101</v>
      </c>
      <c r="J36" s="467"/>
    </row>
    <row r="37" spans="1:10" ht="25.5">
      <c r="A37" s="238"/>
      <c r="B37" s="239" t="s">
        <v>102</v>
      </c>
      <c r="C37" s="239" t="s">
        <v>103</v>
      </c>
      <c r="D37" s="239" t="s">
        <v>104</v>
      </c>
      <c r="E37" s="239" t="s">
        <v>105</v>
      </c>
      <c r="F37" s="239" t="s">
        <v>106</v>
      </c>
      <c r="G37" s="239" t="s">
        <v>107</v>
      </c>
      <c r="H37" s="239" t="s">
        <v>108</v>
      </c>
      <c r="I37" s="239" t="s">
        <v>109</v>
      </c>
      <c r="J37" s="240" t="s">
        <v>110</v>
      </c>
    </row>
    <row r="38" spans="1:10" ht="12.75" customHeight="1" hidden="1">
      <c r="A38" s="279" t="s">
        <v>34</v>
      </c>
      <c r="B38" s="280">
        <v>24.558952</v>
      </c>
      <c r="C38" s="280">
        <v>0.7922242580645161</v>
      </c>
      <c r="D38" s="280" t="s">
        <v>134</v>
      </c>
      <c r="E38" s="280">
        <v>100</v>
      </c>
      <c r="F38" s="280">
        <v>77.03613200000001</v>
      </c>
      <c r="G38" s="280">
        <v>77.03612977777777</v>
      </c>
      <c r="H38" s="280">
        <v>77.03613200000001</v>
      </c>
      <c r="I38" s="280">
        <v>133.249559</v>
      </c>
      <c r="J38" s="281">
        <v>0.5781342193993886</v>
      </c>
    </row>
    <row r="39" spans="1:10" ht="12.75">
      <c r="A39" s="282" t="s">
        <v>284</v>
      </c>
      <c r="B39" s="283">
        <v>47.2532</v>
      </c>
      <c r="C39" s="283">
        <v>0.236266</v>
      </c>
      <c r="D39" s="283" t="s">
        <v>134</v>
      </c>
      <c r="E39" s="283">
        <v>100</v>
      </c>
      <c r="F39" s="283">
        <v>99.62490399999996</v>
      </c>
      <c r="G39" s="283">
        <v>99.624904</v>
      </c>
      <c r="H39" s="283">
        <v>99.62490399999996</v>
      </c>
      <c r="I39" s="283">
        <v>137.24358</v>
      </c>
      <c r="J39" s="284">
        <v>0.7258984646130624</v>
      </c>
    </row>
    <row r="40" spans="1:10" ht="12.75" customHeight="1" hidden="1">
      <c r="A40" s="282" t="s">
        <v>39</v>
      </c>
      <c r="B40" s="283" t="e">
        <v>#REF!</v>
      </c>
      <c r="C40" s="283" t="e">
        <v>#REF!</v>
      </c>
      <c r="D40" s="283" t="e">
        <v>#REF!</v>
      </c>
      <c r="E40" s="283" t="e">
        <v>#REF!</v>
      </c>
      <c r="F40" s="283" t="e">
        <v>#REF!</v>
      </c>
      <c r="G40" s="283" t="e">
        <v>#REF!</v>
      </c>
      <c r="H40" s="283" t="e">
        <v>#REF!</v>
      </c>
      <c r="I40" s="283" t="e">
        <v>#REF!</v>
      </c>
      <c r="J40" s="284" t="e">
        <v>#REF!</v>
      </c>
    </row>
    <row r="41" spans="1:10" ht="13.5" thickBot="1">
      <c r="A41" s="285" t="s">
        <v>273</v>
      </c>
      <c r="B41" s="286">
        <v>54.200320000000005</v>
      </c>
      <c r="C41" s="286">
        <v>0.2710016</v>
      </c>
      <c r="D41" s="286" t="s">
        <v>134</v>
      </c>
      <c r="E41" s="286">
        <v>100</v>
      </c>
      <c r="F41" s="286">
        <v>106.5155</v>
      </c>
      <c r="G41" s="286">
        <v>106.49894</v>
      </c>
      <c r="H41" s="286">
        <v>106.5155</v>
      </c>
      <c r="I41" s="286">
        <v>135.38042</v>
      </c>
      <c r="J41" s="287">
        <v>0.7866642753804428</v>
      </c>
    </row>
    <row r="42" spans="1:10" ht="13.5" thickBot="1">
      <c r="A42" s="327"/>
      <c r="B42" s="328"/>
      <c r="C42" s="328"/>
      <c r="D42" s="328"/>
      <c r="E42" s="328"/>
      <c r="F42" s="328"/>
      <c r="G42" s="328"/>
      <c r="H42" s="328"/>
      <c r="I42" s="328"/>
      <c r="J42" s="329"/>
    </row>
    <row r="43" spans="1:10" ht="12.75" customHeight="1" hidden="1">
      <c r="A43" s="288" t="s">
        <v>41</v>
      </c>
      <c r="B43" s="289" t="e">
        <v>#REF!</v>
      </c>
      <c r="C43" s="289" t="e">
        <v>#REF!</v>
      </c>
      <c r="D43" s="289" t="e">
        <v>#REF!</v>
      </c>
      <c r="E43" s="289" t="e">
        <v>#REF!</v>
      </c>
      <c r="F43" s="289" t="e">
        <v>#REF!</v>
      </c>
      <c r="G43" s="289" t="e">
        <v>#REF!</v>
      </c>
      <c r="H43" s="289" t="e">
        <v>#REF!</v>
      </c>
      <c r="I43" s="289" t="e">
        <v>#REF!</v>
      </c>
      <c r="J43" s="290" t="e">
        <v>#REF!</v>
      </c>
    </row>
    <row r="44" spans="1:10" ht="12.75">
      <c r="A44" s="282" t="s">
        <v>274</v>
      </c>
      <c r="B44" s="283">
        <v>93.77131999999997</v>
      </c>
      <c r="C44" s="283">
        <v>0.10419035555555553</v>
      </c>
      <c r="D44" s="283" t="s">
        <v>186</v>
      </c>
      <c r="E44" s="283">
        <v>100</v>
      </c>
      <c r="F44" s="283">
        <v>102.90053600000002</v>
      </c>
      <c r="G44" s="283">
        <v>102.892136</v>
      </c>
      <c r="H44" s="283">
        <v>102.90053600000002</v>
      </c>
      <c r="I44" s="283">
        <v>129.219714</v>
      </c>
      <c r="J44" s="284">
        <v>0.7962572645842567</v>
      </c>
    </row>
    <row r="45" spans="1:10" ht="12.75" customHeight="1" hidden="1">
      <c r="A45" s="282" t="s">
        <v>42</v>
      </c>
      <c r="B45" s="283" t="e">
        <v>#REF!</v>
      </c>
      <c r="C45" s="283" t="e">
        <v>#REF!</v>
      </c>
      <c r="D45" s="283" t="e">
        <v>#REF!</v>
      </c>
      <c r="E45" s="283" t="e">
        <v>#REF!</v>
      </c>
      <c r="F45" s="283" t="e">
        <v>#REF!</v>
      </c>
      <c r="G45" s="283" t="e">
        <v>#REF!</v>
      </c>
      <c r="H45" s="283" t="e">
        <v>#REF!</v>
      </c>
      <c r="I45" s="283" t="e">
        <v>#REF!</v>
      </c>
      <c r="J45" s="284" t="e">
        <v>#REF!</v>
      </c>
    </row>
    <row r="46" spans="1:10" ht="13.5" thickBot="1">
      <c r="A46" s="285" t="s">
        <v>275</v>
      </c>
      <c r="B46" s="286">
        <v>101.27396</v>
      </c>
      <c r="C46" s="286">
        <v>0.22454228599808437</v>
      </c>
      <c r="D46" s="286" t="s">
        <v>186</v>
      </c>
      <c r="E46" s="286">
        <v>100</v>
      </c>
      <c r="F46" s="286">
        <v>110.3480079999999</v>
      </c>
      <c r="G46" s="286">
        <v>110.318008</v>
      </c>
      <c r="H46" s="286">
        <v>110.3480079999999</v>
      </c>
      <c r="I46" s="286">
        <v>129.624594</v>
      </c>
      <c r="J46" s="287">
        <v>0.8510576935731811</v>
      </c>
    </row>
    <row r="47" spans="1:10" ht="13.5" thickBot="1">
      <c r="A47" s="327"/>
      <c r="B47" s="328"/>
      <c r="C47" s="328"/>
      <c r="D47" s="328"/>
      <c r="E47" s="328"/>
      <c r="F47" s="328"/>
      <c r="G47" s="328"/>
      <c r="H47" s="328"/>
      <c r="I47" s="328"/>
      <c r="J47" s="329"/>
    </row>
    <row r="48" spans="1:10" ht="12.75" customHeight="1" hidden="1">
      <c r="A48" s="288" t="s">
        <v>43</v>
      </c>
      <c r="B48" s="289" t="e">
        <v>#REF!</v>
      </c>
      <c r="C48" s="289" t="e">
        <v>#REF!</v>
      </c>
      <c r="D48" s="289" t="e">
        <v>#REF!</v>
      </c>
      <c r="E48" s="289" t="e">
        <v>#REF!</v>
      </c>
      <c r="F48" s="289" t="e">
        <v>#REF!</v>
      </c>
      <c r="G48" s="289" t="e">
        <v>#REF!</v>
      </c>
      <c r="H48" s="289" t="e">
        <v>#REF!</v>
      </c>
      <c r="I48" s="289" t="e">
        <v>#REF!</v>
      </c>
      <c r="J48" s="290" t="e">
        <v>#REF!</v>
      </c>
    </row>
    <row r="49" spans="1:10" ht="12.75">
      <c r="A49" s="282" t="s">
        <v>276</v>
      </c>
      <c r="B49" s="283">
        <v>46.19852</v>
      </c>
      <c r="C49" s="283">
        <v>0.15399506666666668</v>
      </c>
      <c r="D49" s="283" t="s">
        <v>187</v>
      </c>
      <c r="E49" s="283">
        <v>100</v>
      </c>
      <c r="F49" s="283">
        <v>90.84106400000007</v>
      </c>
      <c r="G49" s="283">
        <v>90.796424</v>
      </c>
      <c r="H49" s="283">
        <v>90.84106400000007</v>
      </c>
      <c r="I49" s="283">
        <v>128.473695</v>
      </c>
      <c r="J49" s="284">
        <v>0.7067316309381466</v>
      </c>
    </row>
    <row r="50" spans="1:10" ht="12.75" customHeight="1" hidden="1">
      <c r="A50" s="282" t="s">
        <v>44</v>
      </c>
      <c r="B50" s="283" t="e">
        <v>#REF!</v>
      </c>
      <c r="C50" s="283" t="e">
        <v>#REF!</v>
      </c>
      <c r="D50" s="283" t="e">
        <v>#REF!</v>
      </c>
      <c r="E50" s="283" t="e">
        <v>#REF!</v>
      </c>
      <c r="F50" s="283" t="e">
        <v>#REF!</v>
      </c>
      <c r="G50" s="283" t="e">
        <v>#REF!</v>
      </c>
      <c r="H50" s="283" t="e">
        <v>#REF!</v>
      </c>
      <c r="I50" s="283" t="e">
        <v>#REF!</v>
      </c>
      <c r="J50" s="284" t="e">
        <v>#REF!</v>
      </c>
    </row>
    <row r="51" spans="1:10" ht="13.5" thickBot="1">
      <c r="A51" s="285" t="s">
        <v>277</v>
      </c>
      <c r="B51" s="286">
        <v>55.320040000000006</v>
      </c>
      <c r="C51" s="286">
        <v>0.18440013333333335</v>
      </c>
      <c r="D51" s="286" t="s">
        <v>187</v>
      </c>
      <c r="E51" s="286">
        <v>100</v>
      </c>
      <c r="F51" s="286">
        <v>99.97159199999999</v>
      </c>
      <c r="G51" s="286">
        <v>99.969912</v>
      </c>
      <c r="H51" s="286">
        <v>99.97159199999999</v>
      </c>
      <c r="I51" s="286">
        <v>128.601541</v>
      </c>
      <c r="J51" s="287">
        <v>0.7773616958446866</v>
      </c>
    </row>
    <row r="52" spans="1:10" ht="12.75">
      <c r="A52" s="330"/>
      <c r="B52" s="331"/>
      <c r="C52" s="331"/>
      <c r="D52" s="331"/>
      <c r="E52" s="331"/>
      <c r="F52" s="331"/>
      <c r="G52" s="331"/>
      <c r="H52" s="331"/>
      <c r="I52" s="331"/>
      <c r="J52" s="332"/>
    </row>
    <row r="53" spans="1:10" ht="13.5" thickBot="1">
      <c r="A53" s="333"/>
      <c r="B53" s="334"/>
      <c r="C53" s="334"/>
      <c r="D53" s="334"/>
      <c r="E53" s="334"/>
      <c r="F53" s="334"/>
      <c r="G53" s="334"/>
      <c r="H53" s="334"/>
      <c r="I53" s="334"/>
      <c r="J53" s="335"/>
    </row>
    <row r="54" spans="1:10" ht="12.75" customHeight="1" hidden="1">
      <c r="A54" s="288" t="s">
        <v>45</v>
      </c>
      <c r="B54" s="289" t="e">
        <v>#REF!</v>
      </c>
      <c r="C54" s="289" t="e">
        <v>#REF!</v>
      </c>
      <c r="D54" s="289" t="e">
        <v>#REF!</v>
      </c>
      <c r="E54" s="289" t="e">
        <v>#REF!</v>
      </c>
      <c r="F54" s="289" t="e">
        <v>#REF!</v>
      </c>
      <c r="G54" s="289" t="e">
        <v>#REF!</v>
      </c>
      <c r="H54" s="289" t="e">
        <v>#REF!</v>
      </c>
      <c r="I54" s="289" t="e">
        <v>#REF!</v>
      </c>
      <c r="J54" s="290" t="e">
        <v>#REF!</v>
      </c>
    </row>
    <row r="55" spans="1:10" ht="12.75">
      <c r="A55" s="282" t="s">
        <v>278</v>
      </c>
      <c r="B55" s="283">
        <v>127.81044000000001</v>
      </c>
      <c r="C55" s="283">
        <v>0.6390522000000001</v>
      </c>
      <c r="D55" s="283" t="s">
        <v>134</v>
      </c>
      <c r="E55" s="283">
        <v>100</v>
      </c>
      <c r="F55" s="283">
        <v>180.0363</v>
      </c>
      <c r="G55" s="283">
        <v>180.0363</v>
      </c>
      <c r="H55" s="283">
        <v>180.0363</v>
      </c>
      <c r="I55" s="283">
        <v>274.161517</v>
      </c>
      <c r="J55" s="284">
        <v>0.6566796900237462</v>
      </c>
    </row>
    <row r="56" spans="1:10" ht="12.75" customHeight="1" hidden="1">
      <c r="A56" s="282" t="s">
        <v>47</v>
      </c>
      <c r="B56" s="283" t="e">
        <v>#REF!</v>
      </c>
      <c r="C56" s="283" t="e">
        <v>#REF!</v>
      </c>
      <c r="D56" s="283" t="e">
        <v>#REF!</v>
      </c>
      <c r="E56" s="283" t="e">
        <v>#REF!</v>
      </c>
      <c r="F56" s="283" t="e">
        <v>#REF!</v>
      </c>
      <c r="G56" s="283" t="e">
        <v>#REF!</v>
      </c>
      <c r="H56" s="283" t="e">
        <v>#REF!</v>
      </c>
      <c r="I56" s="283" t="e">
        <v>#REF!</v>
      </c>
      <c r="J56" s="284" t="e">
        <v>#REF!</v>
      </c>
    </row>
    <row r="57" spans="1:10" ht="13.5" thickBot="1">
      <c r="A57" s="285" t="s">
        <v>279</v>
      </c>
      <c r="B57" s="286">
        <v>139.21983999999998</v>
      </c>
      <c r="C57" s="286">
        <v>0.6960991999999999</v>
      </c>
      <c r="D57" s="286" t="s">
        <v>134</v>
      </c>
      <c r="E57" s="286">
        <v>100</v>
      </c>
      <c r="F57" s="286">
        <v>191.64297600000006</v>
      </c>
      <c r="G57" s="286">
        <v>191.639376</v>
      </c>
      <c r="H57" s="286">
        <v>191.64297600000006</v>
      </c>
      <c r="I57" s="286">
        <v>261.868891</v>
      </c>
      <c r="J57" s="287">
        <v>0.7318142115628389</v>
      </c>
    </row>
    <row r="58" spans="1:10" ht="13.5" thickBot="1">
      <c r="A58" s="327"/>
      <c r="B58" s="328"/>
      <c r="C58" s="328"/>
      <c r="D58" s="328"/>
      <c r="E58" s="328"/>
      <c r="F58" s="328"/>
      <c r="G58" s="328"/>
      <c r="H58" s="328"/>
      <c r="I58" s="328"/>
      <c r="J58" s="329"/>
    </row>
    <row r="59" spans="1:10" ht="12.75" customHeight="1" hidden="1">
      <c r="A59" s="288" t="s">
        <v>48</v>
      </c>
      <c r="B59" s="289" t="e">
        <v>#REF!</v>
      </c>
      <c r="C59" s="289" t="e">
        <v>#REF!</v>
      </c>
      <c r="D59" s="289" t="e">
        <v>#REF!</v>
      </c>
      <c r="E59" s="289" t="e">
        <v>#REF!</v>
      </c>
      <c r="F59" s="289" t="e">
        <v>#REF!</v>
      </c>
      <c r="G59" s="289" t="e">
        <v>#REF!</v>
      </c>
      <c r="H59" s="289" t="e">
        <v>#REF!</v>
      </c>
      <c r="I59" s="289" t="e">
        <v>#REF!</v>
      </c>
      <c r="J59" s="290" t="e">
        <v>#REF!</v>
      </c>
    </row>
    <row r="60" spans="1:10" ht="12.75">
      <c r="A60" s="282" t="s">
        <v>280</v>
      </c>
      <c r="B60" s="283">
        <v>209.98795999999996</v>
      </c>
      <c r="C60" s="283">
        <v>0.2692153333333333</v>
      </c>
      <c r="D60" s="283" t="s">
        <v>186</v>
      </c>
      <c r="E60" s="283">
        <v>100</v>
      </c>
      <c r="F60" s="283">
        <v>219.09192800000005</v>
      </c>
      <c r="G60" s="283">
        <v>219.084008</v>
      </c>
      <c r="H60" s="283">
        <v>219.09192800000005</v>
      </c>
      <c r="I60" s="283">
        <v>266.153513</v>
      </c>
      <c r="J60" s="284">
        <v>0.823149037300139</v>
      </c>
    </row>
    <row r="61" spans="1:10" ht="12.75" customHeight="1" hidden="1">
      <c r="A61" s="282" t="s">
        <v>49</v>
      </c>
      <c r="B61" s="283" t="e">
        <v>#REF!</v>
      </c>
      <c r="C61" s="283" t="e">
        <v>#REF!</v>
      </c>
      <c r="D61" s="283" t="e">
        <v>#REF!</v>
      </c>
      <c r="E61" s="283" t="e">
        <v>#REF!</v>
      </c>
      <c r="F61" s="283" t="e">
        <v>#REF!</v>
      </c>
      <c r="G61" s="283" t="e">
        <v>#REF!</v>
      </c>
      <c r="H61" s="283" t="e">
        <v>#REF!</v>
      </c>
      <c r="I61" s="283" t="e">
        <v>#REF!</v>
      </c>
      <c r="J61" s="284" t="e">
        <v>#REF!</v>
      </c>
    </row>
    <row r="62" spans="1:10" ht="13.5" thickBot="1">
      <c r="A62" s="285" t="s">
        <v>281</v>
      </c>
      <c r="B62" s="286">
        <v>216.89744000000005</v>
      </c>
      <c r="C62" s="286">
        <v>0.2780736410256411</v>
      </c>
      <c r="D62" s="286" t="s">
        <v>186</v>
      </c>
      <c r="E62" s="286">
        <v>100</v>
      </c>
      <c r="F62" s="286">
        <v>225.90268800000018</v>
      </c>
      <c r="G62" s="286">
        <v>225.874368</v>
      </c>
      <c r="H62" s="286">
        <v>225.90268800000018</v>
      </c>
      <c r="I62" s="286">
        <v>265.536495</v>
      </c>
      <c r="J62" s="287">
        <v>0.8506339891245458</v>
      </c>
    </row>
    <row r="63" spans="1:10" ht="12.75">
      <c r="A63" s="282"/>
      <c r="B63" s="283"/>
      <c r="C63" s="283"/>
      <c r="D63" s="283"/>
      <c r="E63" s="283"/>
      <c r="F63" s="283"/>
      <c r="G63" s="283"/>
      <c r="H63" s="283"/>
      <c r="I63" s="283"/>
      <c r="J63" s="284"/>
    </row>
    <row r="64" spans="1:10" ht="12.75" customHeight="1" hidden="1">
      <c r="A64" s="288" t="s">
        <v>50</v>
      </c>
      <c r="B64" s="289" t="e">
        <v>#REF!</v>
      </c>
      <c r="C64" s="289" t="e">
        <v>#REF!</v>
      </c>
      <c r="D64" s="289" t="e">
        <v>#REF!</v>
      </c>
      <c r="E64" s="289" t="e">
        <v>#REF!</v>
      </c>
      <c r="F64" s="289" t="e">
        <v>#REF!</v>
      </c>
      <c r="G64" s="289" t="e">
        <v>#REF!</v>
      </c>
      <c r="H64" s="289" t="e">
        <v>#REF!</v>
      </c>
      <c r="I64" s="289" t="e">
        <v>#REF!</v>
      </c>
      <c r="J64" s="290" t="e">
        <v>#REF!</v>
      </c>
    </row>
    <row r="65" spans="1:10" ht="12.75">
      <c r="A65" s="282" t="s">
        <v>282</v>
      </c>
      <c r="B65" s="283">
        <v>133.51252000000002</v>
      </c>
      <c r="C65" s="283">
        <v>0.4450417333333334</v>
      </c>
      <c r="D65" s="283" t="s">
        <v>187</v>
      </c>
      <c r="E65" s="283">
        <v>100</v>
      </c>
      <c r="F65" s="283">
        <v>178.11924000000016</v>
      </c>
      <c r="G65" s="283">
        <v>178.09116</v>
      </c>
      <c r="H65" s="283">
        <v>178.11924000000016</v>
      </c>
      <c r="I65" s="283">
        <v>259.173884</v>
      </c>
      <c r="J65" s="284">
        <v>0.6871493271289634</v>
      </c>
    </row>
    <row r="66" spans="1:10" ht="12.75" customHeight="1" hidden="1">
      <c r="A66" s="282" t="s">
        <v>51</v>
      </c>
      <c r="B66" s="283" t="e">
        <v>#REF!</v>
      </c>
      <c r="C66" s="283" t="e">
        <v>#REF!</v>
      </c>
      <c r="D66" s="283" t="e">
        <v>#REF!</v>
      </c>
      <c r="E66" s="283" t="e">
        <v>#REF!</v>
      </c>
      <c r="F66" s="283" t="e">
        <v>#REF!</v>
      </c>
      <c r="G66" s="283" t="e">
        <v>#REF!</v>
      </c>
      <c r="H66" s="283" t="e">
        <v>#REF!</v>
      </c>
      <c r="I66" s="283" t="e">
        <v>#REF!</v>
      </c>
      <c r="J66" s="284" t="e">
        <v>#REF!</v>
      </c>
    </row>
    <row r="67" spans="1:10" ht="13.5" thickBot="1">
      <c r="A67" s="285" t="s">
        <v>283</v>
      </c>
      <c r="B67" s="286">
        <v>159.36831999999995</v>
      </c>
      <c r="C67" s="286">
        <v>0.5312277333333332</v>
      </c>
      <c r="D67" s="286" t="s">
        <v>187</v>
      </c>
      <c r="E67" s="286">
        <v>100</v>
      </c>
      <c r="F67" s="286">
        <v>204.16908799999982</v>
      </c>
      <c r="G67" s="286">
        <v>204.163568</v>
      </c>
      <c r="H67" s="286">
        <v>204.16908799999982</v>
      </c>
      <c r="I67" s="286">
        <v>261.872356</v>
      </c>
      <c r="J67" s="287">
        <v>0.7796300881792959</v>
      </c>
    </row>
    <row r="68" spans="1:10" ht="13.5" thickBot="1">
      <c r="A68" s="460"/>
      <c r="B68" s="460"/>
      <c r="C68" s="460"/>
      <c r="D68" s="460"/>
      <c r="E68" s="460"/>
      <c r="F68" s="460"/>
      <c r="G68" s="460"/>
      <c r="H68" s="460"/>
      <c r="I68" s="460"/>
      <c r="J68" s="460"/>
    </row>
  </sheetData>
  <mergeCells count="19">
    <mergeCell ref="M29:V29"/>
    <mergeCell ref="U2:V2"/>
    <mergeCell ref="M18:V19"/>
    <mergeCell ref="M24:V24"/>
    <mergeCell ref="A1:J1"/>
    <mergeCell ref="N2:O2"/>
    <mergeCell ref="P2:Q2"/>
    <mergeCell ref="R2:T2"/>
    <mergeCell ref="B2:C2"/>
    <mergeCell ref="D2:E2"/>
    <mergeCell ref="F2:H2"/>
    <mergeCell ref="I2:J2"/>
    <mergeCell ref="L1:V1"/>
    <mergeCell ref="A68:J68"/>
    <mergeCell ref="A35:J35"/>
    <mergeCell ref="B36:C36"/>
    <mergeCell ref="D36:E36"/>
    <mergeCell ref="F36:H36"/>
    <mergeCell ref="I36:J36"/>
  </mergeCells>
  <hyperlinks>
    <hyperlink ref="A4" location="'ss#1 EDCA 2x2x20'!A1" display="ss#1 EDCA 2x2x20"/>
    <hyperlink ref="A5" location="'ss#1 EDCA 2x2x20 +'!A1" display="ss#1 EDCA 2x2x20 +"/>
    <hyperlink ref="A10" location="'ss#4 EDCA 2x2x20 +'!A1" display="ss#4 EDCA 2x2x20 +"/>
    <hyperlink ref="A9" location="'ss#4 EDCA 2x2x20'!A1" display="ss#4 EDCA 2x2x20"/>
    <hyperlink ref="A12" location="'ss#4 HCCA 2x2x20 +'!A1" display="ss#4 HCCA 2x2x20 +"/>
    <hyperlink ref="A11" location="'ss#4 HCCA 2x2x20'!A1" display="ss#4 HCCA 2x2x20"/>
    <hyperlink ref="A15" location="'ss#6 EDCA 2x2x20 +'!A1" display="ss#6 EDCA 2x2x20 +"/>
    <hyperlink ref="A14" location="'ss#6 EDCA 2x2x20'!A1" display="ss#6 EDCA 2x2x20"/>
    <hyperlink ref="A17" location="'ss#6 HCCA 2x2x20 +'!A1" display="ss#6 HCCA 2x2x20 +"/>
    <hyperlink ref="A16" location="'ss#6 HCCA 2x2x20'!A1" display="ss#6 HCCA 2x2x20"/>
    <hyperlink ref="A20" location="'ss#1 EDCA 2x2x40'!A1" display="ss#1 EDCA 2x2x40"/>
    <hyperlink ref="A21" location="'ss#1 EDCA 2x2x40 +'!A1" display="ss#1 EDCA 2x2x40 +"/>
    <hyperlink ref="A26" location="'ss#4 EDCA 2x2x40 +'!A1" display="ss#4 EDCA 2x2x40 +"/>
    <hyperlink ref="A25" location="'ss#4 EDCA 2x2x40'!A1" display="ss#4 EDCA 2x2x40"/>
    <hyperlink ref="A28" location="'ss#4 HCCA 2x2x40 +'!A1" display="ss#4 HCCA 2x2x40 +"/>
    <hyperlink ref="A27" location="'ss#4 HCCA 2x2x40'!A1" display="ss#4 HCCA 2x2x40"/>
    <hyperlink ref="A31" location="'ss#6 EDCA 2x2x40 +'!A1" display="ss#6 EDCA 2x2x40 +"/>
    <hyperlink ref="A30" location="'ss#6 EDCA 2x2x40'!A1" display="ss#6 EDCA 2x2x40"/>
    <hyperlink ref="A33" location="'ss#6 HCCA 2x2x40 +'!A1" display="ss#6 HCCA 2x2x40 +"/>
    <hyperlink ref="A32" location="'ss#6 HCCA 2x2x40'!A1" display="ss#6 HCCA 2x2x40"/>
    <hyperlink ref="A22" location="'ss#1 HCCA 2x2x40'!A1" display="ss#1 HCCA 2x2x40"/>
    <hyperlink ref="A23" location="'ss#1 HCCA 2x2x40 +'!A1" display="ss#1 HCCA 2x2x40 +"/>
    <hyperlink ref="A7" location="'ss#1 HCCA 2x2x20 +'!A1" display="ss#1 HCCA 2x2x20 +"/>
  </hyperlink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32">
    <tabColor indexed="57"/>
  </sheetPr>
  <dimension ref="A1:Z57"/>
  <sheetViews>
    <sheetView workbookViewId="0" topLeftCell="A1">
      <selection activeCell="A1" sqref="A1:IV16384"/>
    </sheetView>
  </sheetViews>
  <sheetFormatPr defaultColWidth="9.140625" defaultRowHeight="12.75"/>
  <cols>
    <col min="1" max="1" width="10.140625" style="61" bestFit="1" customWidth="1"/>
    <col min="2" max="2" width="7.140625" style="61" bestFit="1" customWidth="1"/>
    <col min="3" max="3" width="9.00390625" style="61" customWidth="1"/>
    <col min="4" max="4" width="7.00390625" style="61" customWidth="1"/>
    <col min="5" max="7" width="9.140625" style="61" customWidth="1"/>
    <col min="8" max="8" width="8.57421875" style="61" customWidth="1"/>
    <col min="9" max="9" width="7.00390625" style="61" customWidth="1"/>
    <col min="10" max="10" width="8.00390625" style="61" customWidth="1"/>
    <col min="11" max="17" width="9.140625" style="61" customWidth="1"/>
    <col min="18" max="18" width="13.00390625" style="61" customWidth="1"/>
    <col min="19" max="16384" width="9.140625" style="61" customWidth="1"/>
  </cols>
  <sheetData>
    <row r="1" spans="1:26" ht="12.75" customHeight="1">
      <c r="A1" s="501" t="s">
        <v>111</v>
      </c>
      <c r="B1" s="496" t="s">
        <v>112</v>
      </c>
      <c r="C1" s="496" t="s">
        <v>113</v>
      </c>
      <c r="D1" s="496" t="s">
        <v>114</v>
      </c>
      <c r="E1" s="496" t="s">
        <v>115</v>
      </c>
      <c r="F1" s="496" t="s">
        <v>116</v>
      </c>
      <c r="G1" s="496" t="s">
        <v>117</v>
      </c>
      <c r="H1" s="496" t="s">
        <v>118</v>
      </c>
      <c r="I1" s="496" t="s">
        <v>119</v>
      </c>
      <c r="J1" s="496" t="s">
        <v>120</v>
      </c>
      <c r="K1" s="496" t="s">
        <v>121</v>
      </c>
      <c r="L1" s="496" t="s">
        <v>122</v>
      </c>
      <c r="M1" s="496" t="s">
        <v>109</v>
      </c>
      <c r="N1" s="496" t="s">
        <v>123</v>
      </c>
      <c r="O1" s="506" t="s">
        <v>124</v>
      </c>
      <c r="P1" s="457" t="s">
        <v>98</v>
      </c>
      <c r="Q1" s="411"/>
      <c r="R1" s="505" t="s">
        <v>99</v>
      </c>
      <c r="S1" s="505"/>
      <c r="T1" s="505"/>
      <c r="U1" s="505"/>
      <c r="V1" s="413" t="s">
        <v>100</v>
      </c>
      <c r="W1" s="459"/>
      <c r="X1" s="459"/>
      <c r="Y1" s="64" t="s">
        <v>101</v>
      </c>
      <c r="Z1" s="65"/>
    </row>
    <row r="2" spans="1:26" ht="39" thickBot="1">
      <c r="A2" s="502"/>
      <c r="B2" s="497"/>
      <c r="C2" s="497"/>
      <c r="D2" s="497"/>
      <c r="E2" s="497"/>
      <c r="F2" s="497"/>
      <c r="G2" s="497"/>
      <c r="H2" s="497"/>
      <c r="I2" s="497"/>
      <c r="J2" s="497"/>
      <c r="K2" s="497"/>
      <c r="L2" s="497"/>
      <c r="M2" s="497"/>
      <c r="N2" s="497"/>
      <c r="O2" s="507"/>
      <c r="P2" s="66" t="s">
        <v>125</v>
      </c>
      <c r="Q2" s="67" t="s">
        <v>103</v>
      </c>
      <c r="R2" s="68" t="s">
        <v>126</v>
      </c>
      <c r="S2" s="68" t="s">
        <v>127</v>
      </c>
      <c r="T2" s="69" t="s">
        <v>128</v>
      </c>
      <c r="U2" s="69" t="s">
        <v>129</v>
      </c>
      <c r="V2" s="67" t="s">
        <v>130</v>
      </c>
      <c r="W2" s="67" t="s">
        <v>131</v>
      </c>
      <c r="X2" s="67" t="s">
        <v>132</v>
      </c>
      <c r="Y2" s="70" t="s">
        <v>109</v>
      </c>
      <c r="Z2" s="71" t="s">
        <v>133</v>
      </c>
    </row>
    <row r="3" spans="1:26" ht="13.5" thickBot="1">
      <c r="A3">
        <v>4</v>
      </c>
      <c r="B3">
        <v>0</v>
      </c>
      <c r="C3">
        <v>0</v>
      </c>
      <c r="D3"/>
      <c r="E3">
        <v>171</v>
      </c>
      <c r="F3">
        <v>9162</v>
      </c>
      <c r="G3">
        <v>2931840</v>
      </c>
      <c r="H3">
        <v>0.107369</v>
      </c>
      <c r="I3">
        <v>0</v>
      </c>
      <c r="J3">
        <v>0</v>
      </c>
      <c r="K3">
        <v>0</v>
      </c>
      <c r="L3">
        <v>0</v>
      </c>
      <c r="M3">
        <v>136.165863</v>
      </c>
      <c r="N3">
        <v>0</v>
      </c>
      <c r="O3">
        <v>0.32576</v>
      </c>
      <c r="P3" s="72">
        <f>SUM(O3:O6)</f>
        <v>36.132498</v>
      </c>
      <c r="Q3" s="73">
        <f>P3/SUM(N3:N6)</f>
        <v>0.18066248999999998</v>
      </c>
      <c r="R3" s="73"/>
      <c r="S3" s="73"/>
      <c r="T3" s="64" t="s">
        <v>134</v>
      </c>
      <c r="U3" s="64">
        <v>100</v>
      </c>
      <c r="V3" s="73">
        <f>SUM(O3:O23)</f>
        <v>88.56611500000001</v>
      </c>
      <c r="W3" s="73">
        <f>(SUM(G3:G23)-SUM(J3:J23)-SUM(L3:L23))/9000000</f>
        <v>88.56611377777777</v>
      </c>
      <c r="X3" s="73">
        <f>SUM(O3:O23)</f>
        <v>88.56611500000001</v>
      </c>
      <c r="Y3">
        <v>129.26</v>
      </c>
      <c r="Z3" s="74">
        <f>W3/Y3</f>
        <v>0.6851780425327075</v>
      </c>
    </row>
    <row r="4" spans="1:24" ht="12.75">
      <c r="A4">
        <v>0</v>
      </c>
      <c r="B4">
        <v>4</v>
      </c>
      <c r="C4">
        <v>0</v>
      </c>
      <c r="D4"/>
      <c r="E4">
        <v>9125</v>
      </c>
      <c r="F4">
        <v>18246</v>
      </c>
      <c r="G4">
        <v>218952000</v>
      </c>
      <c r="H4">
        <v>0.325971</v>
      </c>
      <c r="I4">
        <v>0</v>
      </c>
      <c r="J4">
        <v>0</v>
      </c>
      <c r="K4">
        <v>0</v>
      </c>
      <c r="L4">
        <v>0</v>
      </c>
      <c r="M4">
        <v>138.289636</v>
      </c>
      <c r="N4">
        <v>100</v>
      </c>
      <c r="O4">
        <v>24.328</v>
      </c>
      <c r="P4" s="75"/>
      <c r="Q4" s="55"/>
      <c r="T4" s="55"/>
      <c r="U4" s="55"/>
      <c r="V4" s="55"/>
      <c r="W4" s="55"/>
      <c r="X4" s="76"/>
    </row>
    <row r="5" spans="1:24" ht="12.75">
      <c r="A5">
        <v>10</v>
      </c>
      <c r="B5">
        <v>4</v>
      </c>
      <c r="C5">
        <v>0</v>
      </c>
      <c r="D5"/>
      <c r="E5">
        <v>132</v>
      </c>
      <c r="F5">
        <v>4277</v>
      </c>
      <c r="G5">
        <v>1368640</v>
      </c>
      <c r="H5">
        <v>0.224774</v>
      </c>
      <c r="I5">
        <v>0</v>
      </c>
      <c r="J5">
        <v>0</v>
      </c>
      <c r="K5">
        <v>0</v>
      </c>
      <c r="L5">
        <v>0</v>
      </c>
      <c r="M5">
        <v>77.510667</v>
      </c>
      <c r="N5">
        <v>0</v>
      </c>
      <c r="O5">
        <v>0.152071</v>
      </c>
      <c r="P5" s="75"/>
      <c r="Q5" s="55"/>
      <c r="S5" s="48"/>
      <c r="T5" s="55"/>
      <c r="U5" s="55"/>
      <c r="V5" s="55"/>
      <c r="W5" s="55"/>
      <c r="X5" s="76"/>
    </row>
    <row r="6" spans="1:24" ht="12.75">
      <c r="A6">
        <v>4</v>
      </c>
      <c r="B6">
        <v>10</v>
      </c>
      <c r="C6">
        <v>0</v>
      </c>
      <c r="D6"/>
      <c r="E6">
        <v>4288</v>
      </c>
      <c r="F6">
        <v>8495</v>
      </c>
      <c r="G6">
        <v>101940000</v>
      </c>
      <c r="H6">
        <v>0.601911</v>
      </c>
      <c r="I6">
        <v>0</v>
      </c>
      <c r="J6">
        <v>0</v>
      </c>
      <c r="K6">
        <v>0</v>
      </c>
      <c r="L6">
        <v>0</v>
      </c>
      <c r="M6">
        <v>83.22824</v>
      </c>
      <c r="N6">
        <v>100</v>
      </c>
      <c r="O6">
        <v>11.326667</v>
      </c>
      <c r="P6" s="75"/>
      <c r="Q6" s="55"/>
      <c r="S6" s="48"/>
      <c r="T6" s="55"/>
      <c r="U6" s="55"/>
      <c r="V6" s="55"/>
      <c r="W6" s="55"/>
      <c r="X6" s="76"/>
    </row>
    <row r="7" spans="1:24" ht="12.75">
      <c r="A7">
        <v>1</v>
      </c>
      <c r="B7">
        <v>0</v>
      </c>
      <c r="C7"/>
      <c r="D7">
        <v>5</v>
      </c>
      <c r="E7">
        <v>351</v>
      </c>
      <c r="F7">
        <v>1053</v>
      </c>
      <c r="G7">
        <v>539136</v>
      </c>
      <c r="H7">
        <v>0.082746</v>
      </c>
      <c r="I7">
        <v>0</v>
      </c>
      <c r="J7">
        <v>0</v>
      </c>
      <c r="K7">
        <v>0</v>
      </c>
      <c r="L7">
        <v>0</v>
      </c>
      <c r="M7">
        <v>141.671094</v>
      </c>
      <c r="N7">
        <v>0.06</v>
      </c>
      <c r="O7">
        <v>0.059904</v>
      </c>
      <c r="P7" s="75"/>
      <c r="Q7" s="55"/>
      <c r="R7" s="77">
        <f>(I7+K7)/F7</f>
        <v>0</v>
      </c>
      <c r="S7" s="48">
        <v>0.01</v>
      </c>
      <c r="T7" s="55"/>
      <c r="U7" s="55"/>
      <c r="V7" s="55"/>
      <c r="W7" s="55"/>
      <c r="X7" s="76"/>
    </row>
    <row r="8" spans="1:24" ht="12.75">
      <c r="A8">
        <v>3</v>
      </c>
      <c r="B8">
        <v>0</v>
      </c>
      <c r="C8"/>
      <c r="D8">
        <v>5</v>
      </c>
      <c r="E8">
        <v>351</v>
      </c>
      <c r="F8">
        <v>1053</v>
      </c>
      <c r="G8">
        <v>539136</v>
      </c>
      <c r="H8">
        <v>0.077493</v>
      </c>
      <c r="I8">
        <v>0</v>
      </c>
      <c r="J8">
        <v>0</v>
      </c>
      <c r="K8">
        <v>0</v>
      </c>
      <c r="L8">
        <v>0</v>
      </c>
      <c r="M8">
        <v>140.247275</v>
      </c>
      <c r="N8">
        <v>0.06</v>
      </c>
      <c r="O8">
        <v>0.059904</v>
      </c>
      <c r="P8" s="75"/>
      <c r="Q8" s="55"/>
      <c r="R8" s="77">
        <f>(I8+K8)/F8</f>
        <v>0</v>
      </c>
      <c r="S8" s="48">
        <v>0.01</v>
      </c>
      <c r="T8" s="55"/>
      <c r="U8" s="55"/>
      <c r="V8" s="55"/>
      <c r="W8" s="55"/>
      <c r="X8" s="76"/>
    </row>
    <row r="9" spans="1:24" ht="12.75">
      <c r="A9">
        <v>7</v>
      </c>
      <c r="B9">
        <v>0</v>
      </c>
      <c r="C9"/>
      <c r="D9">
        <v>7</v>
      </c>
      <c r="E9">
        <v>450</v>
      </c>
      <c r="F9">
        <v>900</v>
      </c>
      <c r="G9">
        <v>864000</v>
      </c>
      <c r="H9">
        <v>0.025341</v>
      </c>
      <c r="I9">
        <v>0</v>
      </c>
      <c r="J9">
        <v>0</v>
      </c>
      <c r="K9">
        <v>0</v>
      </c>
      <c r="L9">
        <v>0</v>
      </c>
      <c r="M9">
        <v>92.347114</v>
      </c>
      <c r="N9">
        <v>0.096</v>
      </c>
      <c r="O9">
        <v>0.096</v>
      </c>
      <c r="P9" s="75"/>
      <c r="Q9" s="55"/>
      <c r="R9" s="77">
        <f>(I9+K9)/F9</f>
        <v>0</v>
      </c>
      <c r="S9" s="78">
        <v>0.05</v>
      </c>
      <c r="T9" s="55"/>
      <c r="U9" s="55"/>
      <c r="V9" s="55"/>
      <c r="W9" s="55"/>
      <c r="X9" s="76"/>
    </row>
    <row r="10" spans="1:24" ht="12.75">
      <c r="A10">
        <v>8</v>
      </c>
      <c r="B10">
        <v>0</v>
      </c>
      <c r="C10"/>
      <c r="D10">
        <v>7</v>
      </c>
      <c r="E10">
        <v>450</v>
      </c>
      <c r="F10">
        <v>900</v>
      </c>
      <c r="G10">
        <v>864000</v>
      </c>
      <c r="H10">
        <v>0.024966</v>
      </c>
      <c r="I10">
        <v>0</v>
      </c>
      <c r="J10">
        <v>0</v>
      </c>
      <c r="K10">
        <v>0</v>
      </c>
      <c r="L10">
        <v>0</v>
      </c>
      <c r="M10">
        <v>88.294702</v>
      </c>
      <c r="N10">
        <v>0.096</v>
      </c>
      <c r="O10">
        <v>0.096</v>
      </c>
      <c r="P10" s="75"/>
      <c r="Q10" s="55"/>
      <c r="R10" s="77">
        <f>(I10+K10)*100/F10</f>
        <v>0</v>
      </c>
      <c r="S10" s="78">
        <v>0.05</v>
      </c>
      <c r="T10" s="55"/>
      <c r="U10" s="55"/>
      <c r="V10" s="55"/>
      <c r="W10" s="55"/>
      <c r="X10" s="76"/>
    </row>
    <row r="11" spans="1:24" ht="12.75">
      <c r="A11">
        <v>9</v>
      </c>
      <c r="B11">
        <v>0</v>
      </c>
      <c r="C11"/>
      <c r="D11">
        <v>7</v>
      </c>
      <c r="E11">
        <v>449</v>
      </c>
      <c r="F11">
        <v>898</v>
      </c>
      <c r="G11">
        <v>862080</v>
      </c>
      <c r="H11">
        <v>0.026086</v>
      </c>
      <c r="I11">
        <v>0</v>
      </c>
      <c r="J11">
        <v>0</v>
      </c>
      <c r="K11">
        <v>0</v>
      </c>
      <c r="L11">
        <v>0</v>
      </c>
      <c r="M11">
        <v>93.595695</v>
      </c>
      <c r="N11">
        <v>0.096</v>
      </c>
      <c r="O11">
        <v>0.095787</v>
      </c>
      <c r="P11" s="75"/>
      <c r="Q11" s="55"/>
      <c r="R11" s="77">
        <f>(I11+K11)*100/F11</f>
        <v>0</v>
      </c>
      <c r="S11" s="78">
        <v>0.05</v>
      </c>
      <c r="T11" s="55"/>
      <c r="U11" s="55"/>
      <c r="V11" s="55"/>
      <c r="W11" s="55"/>
      <c r="X11" s="76"/>
    </row>
    <row r="12" spans="1:24" ht="12.75">
      <c r="A12">
        <v>10</v>
      </c>
      <c r="B12">
        <v>0</v>
      </c>
      <c r="C12"/>
      <c r="D12">
        <v>7</v>
      </c>
      <c r="E12">
        <v>549</v>
      </c>
      <c r="F12">
        <v>2196</v>
      </c>
      <c r="G12">
        <v>8994816</v>
      </c>
      <c r="H12">
        <v>0.028467</v>
      </c>
      <c r="I12">
        <v>0</v>
      </c>
      <c r="J12">
        <v>0</v>
      </c>
      <c r="K12">
        <v>0</v>
      </c>
      <c r="L12">
        <v>0</v>
      </c>
      <c r="M12">
        <v>119.847708</v>
      </c>
      <c r="N12">
        <v>1</v>
      </c>
      <c r="O12">
        <v>0.999424</v>
      </c>
      <c r="P12" s="75"/>
      <c r="Q12" s="55"/>
      <c r="R12" s="77">
        <f aca="true" t="shared" si="0" ref="R12:R17">(I12+K12)/F12</f>
        <v>0</v>
      </c>
      <c r="S12" s="48">
        <v>0.0001</v>
      </c>
      <c r="T12" s="55"/>
      <c r="U12" s="55"/>
      <c r="V12" s="55"/>
      <c r="W12" s="55"/>
      <c r="X12" s="76"/>
    </row>
    <row r="13" spans="1:24" ht="12.75">
      <c r="A13">
        <v>0</v>
      </c>
      <c r="B13">
        <v>1</v>
      </c>
      <c r="C13"/>
      <c r="D13">
        <v>5</v>
      </c>
      <c r="E13">
        <v>7189</v>
      </c>
      <c r="F13">
        <v>14378</v>
      </c>
      <c r="G13">
        <v>172536000</v>
      </c>
      <c r="H13">
        <v>0.065528</v>
      </c>
      <c r="I13">
        <v>0</v>
      </c>
      <c r="J13">
        <v>0</v>
      </c>
      <c r="K13">
        <v>0</v>
      </c>
      <c r="L13">
        <v>0</v>
      </c>
      <c r="M13">
        <v>143.554517</v>
      </c>
      <c r="N13">
        <v>19.200001</v>
      </c>
      <c r="O13">
        <v>19.170667</v>
      </c>
      <c r="P13" s="75"/>
      <c r="Q13" s="55"/>
      <c r="R13" s="77">
        <f t="shared" si="0"/>
        <v>0</v>
      </c>
      <c r="S13" s="48">
        <v>1E-07</v>
      </c>
      <c r="T13" s="55"/>
      <c r="U13" s="55"/>
      <c r="V13" s="55"/>
      <c r="W13" s="55"/>
      <c r="X13" s="76"/>
    </row>
    <row r="14" spans="1:24" ht="12.75">
      <c r="A14">
        <v>0</v>
      </c>
      <c r="B14">
        <v>3</v>
      </c>
      <c r="C14"/>
      <c r="D14">
        <v>5</v>
      </c>
      <c r="E14">
        <v>8987</v>
      </c>
      <c r="F14">
        <v>17974</v>
      </c>
      <c r="G14">
        <v>215688000</v>
      </c>
      <c r="H14">
        <v>0.069814</v>
      </c>
      <c r="I14">
        <v>0</v>
      </c>
      <c r="J14">
        <v>0</v>
      </c>
      <c r="K14">
        <v>0</v>
      </c>
      <c r="L14">
        <v>0</v>
      </c>
      <c r="M14">
        <v>142.414715</v>
      </c>
      <c r="N14">
        <v>24</v>
      </c>
      <c r="O14">
        <v>23.965333</v>
      </c>
      <c r="P14" s="75"/>
      <c r="Q14" s="55"/>
      <c r="R14" s="77">
        <f t="shared" si="0"/>
        <v>0</v>
      </c>
      <c r="S14" s="48">
        <v>1E-07</v>
      </c>
      <c r="T14" s="55"/>
      <c r="U14" s="55"/>
      <c r="V14" s="55"/>
      <c r="W14" s="55"/>
      <c r="X14" s="76"/>
    </row>
    <row r="15" spans="1:24" ht="12.75">
      <c r="A15">
        <v>0</v>
      </c>
      <c r="B15">
        <v>4</v>
      </c>
      <c r="C15"/>
      <c r="D15">
        <v>5</v>
      </c>
      <c r="E15">
        <v>1493</v>
      </c>
      <c r="F15">
        <v>2986</v>
      </c>
      <c r="G15">
        <v>35832000</v>
      </c>
      <c r="H15">
        <v>0.079135</v>
      </c>
      <c r="I15">
        <v>0</v>
      </c>
      <c r="J15">
        <v>0</v>
      </c>
      <c r="K15">
        <v>0</v>
      </c>
      <c r="L15">
        <v>0</v>
      </c>
      <c r="M15">
        <v>134.903569</v>
      </c>
      <c r="N15">
        <v>4</v>
      </c>
      <c r="O15">
        <v>3.981333</v>
      </c>
      <c r="P15" s="75"/>
      <c r="Q15" s="55"/>
      <c r="R15" s="77">
        <f t="shared" si="0"/>
        <v>0</v>
      </c>
      <c r="S15" s="48">
        <v>0.0001</v>
      </c>
      <c r="T15" s="55"/>
      <c r="U15" s="55"/>
      <c r="V15" s="55"/>
      <c r="W15" s="55"/>
      <c r="X15" s="76"/>
    </row>
    <row r="16" spans="1:24" ht="12.75">
      <c r="A16">
        <v>6</v>
      </c>
      <c r="B16">
        <v>5</v>
      </c>
      <c r="C16"/>
      <c r="D16">
        <v>5</v>
      </c>
      <c r="E16">
        <v>368</v>
      </c>
      <c r="F16">
        <v>1095</v>
      </c>
      <c r="G16">
        <v>4485120</v>
      </c>
      <c r="H16">
        <v>0.096318</v>
      </c>
      <c r="I16">
        <v>0</v>
      </c>
      <c r="J16">
        <v>0</v>
      </c>
      <c r="K16">
        <v>0</v>
      </c>
      <c r="L16">
        <v>0</v>
      </c>
      <c r="M16">
        <v>84.168736</v>
      </c>
      <c r="N16">
        <v>0.5</v>
      </c>
      <c r="O16">
        <v>0.498347</v>
      </c>
      <c r="P16" s="75"/>
      <c r="Q16" s="55"/>
      <c r="R16" s="77">
        <f t="shared" si="0"/>
        <v>0</v>
      </c>
      <c r="S16" s="48">
        <v>0.0001</v>
      </c>
      <c r="T16" s="55"/>
      <c r="U16" s="55"/>
      <c r="V16" s="55"/>
      <c r="W16" s="55"/>
      <c r="X16" s="76"/>
    </row>
    <row r="17" spans="1:24" ht="12.75">
      <c r="A17">
        <v>5</v>
      </c>
      <c r="B17">
        <v>6</v>
      </c>
      <c r="C17"/>
      <c r="D17">
        <v>5</v>
      </c>
      <c r="E17">
        <v>365</v>
      </c>
      <c r="F17">
        <v>1095</v>
      </c>
      <c r="G17">
        <v>4485120</v>
      </c>
      <c r="H17">
        <v>0.096123</v>
      </c>
      <c r="I17">
        <v>0</v>
      </c>
      <c r="J17">
        <v>0</v>
      </c>
      <c r="K17">
        <v>0</v>
      </c>
      <c r="L17">
        <v>0</v>
      </c>
      <c r="M17">
        <v>84.734933</v>
      </c>
      <c r="N17">
        <v>0.5</v>
      </c>
      <c r="O17">
        <v>0.498347</v>
      </c>
      <c r="P17" s="75"/>
      <c r="Q17" s="55"/>
      <c r="R17" s="77">
        <f t="shared" si="0"/>
        <v>0</v>
      </c>
      <c r="S17" s="48">
        <v>0.0001</v>
      </c>
      <c r="T17" s="55"/>
      <c r="U17" s="55"/>
      <c r="V17" s="55"/>
      <c r="W17" s="55"/>
      <c r="X17" s="76"/>
    </row>
    <row r="18" spans="1:24" ht="12.75">
      <c r="A18">
        <v>0</v>
      </c>
      <c r="B18">
        <v>7</v>
      </c>
      <c r="C18"/>
      <c r="D18">
        <v>7</v>
      </c>
      <c r="E18">
        <v>450</v>
      </c>
      <c r="F18">
        <v>900</v>
      </c>
      <c r="G18">
        <v>864000</v>
      </c>
      <c r="H18">
        <v>0.025513</v>
      </c>
      <c r="I18">
        <v>0</v>
      </c>
      <c r="J18">
        <v>0</v>
      </c>
      <c r="K18">
        <v>0</v>
      </c>
      <c r="L18">
        <v>0</v>
      </c>
      <c r="M18">
        <v>93.561399</v>
      </c>
      <c r="N18">
        <v>0.096</v>
      </c>
      <c r="O18">
        <v>0.096</v>
      </c>
      <c r="P18" s="75"/>
      <c r="Q18" s="55"/>
      <c r="R18" s="77">
        <f>(I18+K18)*100/F18</f>
        <v>0</v>
      </c>
      <c r="S18" s="78">
        <v>0.05</v>
      </c>
      <c r="T18" s="55"/>
      <c r="U18" s="55"/>
      <c r="V18" s="55"/>
      <c r="W18" s="55"/>
      <c r="X18" s="76"/>
    </row>
    <row r="19" spans="1:24" ht="12.75">
      <c r="A19">
        <v>0</v>
      </c>
      <c r="B19">
        <v>9</v>
      </c>
      <c r="C19"/>
      <c r="D19">
        <v>7</v>
      </c>
      <c r="E19">
        <v>450</v>
      </c>
      <c r="F19">
        <v>900</v>
      </c>
      <c r="G19">
        <v>864000</v>
      </c>
      <c r="H19">
        <v>0.025938</v>
      </c>
      <c r="I19">
        <v>0</v>
      </c>
      <c r="J19">
        <v>0</v>
      </c>
      <c r="K19">
        <v>0</v>
      </c>
      <c r="L19">
        <v>0</v>
      </c>
      <c r="M19">
        <v>93.104794</v>
      </c>
      <c r="N19">
        <v>0.096</v>
      </c>
      <c r="O19">
        <v>0.096</v>
      </c>
      <c r="P19" s="75"/>
      <c r="Q19" s="55"/>
      <c r="R19" s="77">
        <f>(I19+K19)*100/F19</f>
        <v>0</v>
      </c>
      <c r="S19" s="78">
        <v>0.05</v>
      </c>
      <c r="T19" s="55"/>
      <c r="U19" s="55"/>
      <c r="V19" s="55"/>
      <c r="W19" s="55"/>
      <c r="X19" s="76"/>
    </row>
    <row r="20" spans="1:24" ht="12.75">
      <c r="A20">
        <v>0</v>
      </c>
      <c r="B20">
        <v>10</v>
      </c>
      <c r="C20"/>
      <c r="D20">
        <v>5</v>
      </c>
      <c r="E20">
        <v>627</v>
      </c>
      <c r="F20">
        <v>4389</v>
      </c>
      <c r="G20">
        <v>17977344</v>
      </c>
      <c r="H20">
        <v>0.045992</v>
      </c>
      <c r="I20">
        <v>0</v>
      </c>
      <c r="J20">
        <v>0</v>
      </c>
      <c r="K20">
        <v>0</v>
      </c>
      <c r="L20">
        <v>0</v>
      </c>
      <c r="M20">
        <v>119.162921</v>
      </c>
      <c r="N20">
        <v>2</v>
      </c>
      <c r="O20">
        <v>1.997483</v>
      </c>
      <c r="P20" s="75"/>
      <c r="Q20" s="55"/>
      <c r="R20" s="77">
        <f>(I20+K20)/F20</f>
        <v>0</v>
      </c>
      <c r="S20" s="48">
        <v>0.0001</v>
      </c>
      <c r="T20" s="55"/>
      <c r="U20" s="55"/>
      <c r="V20" s="55"/>
      <c r="W20" s="55"/>
      <c r="X20" s="76"/>
    </row>
    <row r="21" spans="1:24" ht="12.75">
      <c r="A21">
        <v>11</v>
      </c>
      <c r="B21">
        <v>10</v>
      </c>
      <c r="C21"/>
      <c r="D21">
        <v>7</v>
      </c>
      <c r="E21">
        <v>5621</v>
      </c>
      <c r="F21">
        <v>11242</v>
      </c>
      <c r="G21">
        <v>4496800</v>
      </c>
      <c r="H21">
        <v>0.011154</v>
      </c>
      <c r="I21">
        <v>0</v>
      </c>
      <c r="J21">
        <v>0</v>
      </c>
      <c r="K21">
        <v>0</v>
      </c>
      <c r="L21">
        <v>0</v>
      </c>
      <c r="M21">
        <v>135.286061</v>
      </c>
      <c r="N21">
        <v>0.5</v>
      </c>
      <c r="O21">
        <v>0.499644</v>
      </c>
      <c r="P21" s="75"/>
      <c r="Q21" s="55"/>
      <c r="R21" s="77">
        <f>(I21+K21)/F21</f>
        <v>0</v>
      </c>
      <c r="S21" s="48">
        <v>0.0001</v>
      </c>
      <c r="T21" s="55"/>
      <c r="U21" s="55"/>
      <c r="V21" s="55"/>
      <c r="W21" s="55"/>
      <c r="X21" s="76"/>
    </row>
    <row r="22" spans="1:24" ht="12.75">
      <c r="A22">
        <v>0</v>
      </c>
      <c r="B22">
        <v>11</v>
      </c>
      <c r="C22"/>
      <c r="D22">
        <v>5</v>
      </c>
      <c r="E22">
        <v>343</v>
      </c>
      <c r="F22">
        <v>343</v>
      </c>
      <c r="G22">
        <v>1146992</v>
      </c>
      <c r="H22">
        <v>0.091909</v>
      </c>
      <c r="I22">
        <v>0</v>
      </c>
      <c r="J22">
        <v>0</v>
      </c>
      <c r="K22">
        <v>0</v>
      </c>
      <c r="L22">
        <v>0</v>
      </c>
      <c r="M22">
        <v>133.44591</v>
      </c>
      <c r="N22">
        <v>0.128</v>
      </c>
      <c r="O22">
        <v>0.127444</v>
      </c>
      <c r="P22" s="75"/>
      <c r="Q22" s="55"/>
      <c r="R22" s="77">
        <f>(I22+K22)/F22</f>
        <v>0</v>
      </c>
      <c r="S22" s="48">
        <v>0.0001</v>
      </c>
      <c r="T22" s="55"/>
      <c r="U22" s="55"/>
      <c r="V22" s="55"/>
      <c r="W22" s="55"/>
      <c r="X22" s="76"/>
    </row>
    <row r="23" spans="1:24" ht="13.5" thickBot="1">
      <c r="A23">
        <v>0</v>
      </c>
      <c r="B23">
        <v>8</v>
      </c>
      <c r="C23"/>
      <c r="D23">
        <v>7</v>
      </c>
      <c r="E23">
        <v>450</v>
      </c>
      <c r="F23">
        <v>900</v>
      </c>
      <c r="G23">
        <v>864000</v>
      </c>
      <c r="H23">
        <v>0.025153</v>
      </c>
      <c r="I23">
        <v>0</v>
      </c>
      <c r="J23">
        <v>0</v>
      </c>
      <c r="K23">
        <v>0</v>
      </c>
      <c r="L23">
        <v>0</v>
      </c>
      <c r="M23">
        <v>89.435223</v>
      </c>
      <c r="N23">
        <v>0.096</v>
      </c>
      <c r="O23">
        <v>0.096</v>
      </c>
      <c r="P23" s="79"/>
      <c r="Q23" s="59"/>
      <c r="R23" s="77">
        <f>(I23+K23)*100/F23</f>
        <v>0</v>
      </c>
      <c r="S23" s="78">
        <v>0.05</v>
      </c>
      <c r="T23" s="59"/>
      <c r="U23" s="59"/>
      <c r="V23" s="59"/>
      <c r="W23" s="59"/>
      <c r="X23" s="80"/>
    </row>
    <row r="24" ht="13.5" thickBot="1">
      <c r="S24" s="48"/>
    </row>
    <row r="25" spans="1:19" ht="13.5" thickBot="1">
      <c r="A25" s="493" t="s">
        <v>135</v>
      </c>
      <c r="B25" s="494"/>
      <c r="C25" s="494"/>
      <c r="D25" s="494"/>
      <c r="E25" s="495"/>
      <c r="S25" s="48"/>
    </row>
    <row r="26" spans="1:19" ht="12.75">
      <c r="A26" s="46"/>
      <c r="B26" s="64" t="s">
        <v>136</v>
      </c>
      <c r="C26" s="64" t="s">
        <v>137</v>
      </c>
      <c r="D26" s="64" t="s">
        <v>138</v>
      </c>
      <c r="E26" s="65" t="s">
        <v>139</v>
      </c>
      <c r="S26" s="48"/>
    </row>
    <row r="27" spans="1:5" ht="12.75">
      <c r="A27" s="81" t="s">
        <v>140</v>
      </c>
      <c r="B27" s="55">
        <v>0.005</v>
      </c>
      <c r="C27" s="55">
        <v>0.004</v>
      </c>
      <c r="D27" s="55">
        <v>0.004</v>
      </c>
      <c r="E27" s="76">
        <v>0.002</v>
      </c>
    </row>
    <row r="28" spans="1:5" ht="12.75">
      <c r="A28" s="81" t="s">
        <v>141</v>
      </c>
      <c r="B28" s="55">
        <v>7</v>
      </c>
      <c r="C28" s="55">
        <v>31</v>
      </c>
      <c r="D28" s="55">
        <v>15</v>
      </c>
      <c r="E28" s="76">
        <v>3</v>
      </c>
    </row>
    <row r="29" spans="1:5" ht="12.75">
      <c r="A29" s="81" t="s">
        <v>142</v>
      </c>
      <c r="B29" s="55">
        <v>7</v>
      </c>
      <c r="C29" s="55">
        <v>63</v>
      </c>
      <c r="D29" s="55">
        <v>31</v>
      </c>
      <c r="E29" s="76">
        <v>7</v>
      </c>
    </row>
    <row r="30" spans="1:5" ht="12.75">
      <c r="A30" s="81" t="s">
        <v>143</v>
      </c>
      <c r="B30" s="55">
        <v>7</v>
      </c>
      <c r="C30" s="55">
        <v>4</v>
      </c>
      <c r="D30" s="55">
        <v>3</v>
      </c>
      <c r="E30" s="76">
        <v>2</v>
      </c>
    </row>
    <row r="31" spans="1:5" ht="13.5" thickBot="1">
      <c r="A31" s="82" t="s">
        <v>144</v>
      </c>
      <c r="B31" s="487" t="s">
        <v>145</v>
      </c>
      <c r="C31" s="487"/>
      <c r="D31" s="487"/>
      <c r="E31" s="488"/>
    </row>
    <row r="32" spans="1:5" ht="13.5" thickBot="1">
      <c r="A32" s="83" t="s">
        <v>146</v>
      </c>
      <c r="B32" s="487" t="s">
        <v>147</v>
      </c>
      <c r="C32" s="487"/>
      <c r="D32" s="487"/>
      <c r="E32" s="488"/>
    </row>
    <row r="33" spans="1:5" ht="13.5" thickBot="1">
      <c r="A33" s="84"/>
      <c r="B33" s="62"/>
      <c r="C33" s="62"/>
      <c r="D33" s="62"/>
      <c r="E33" s="62"/>
    </row>
    <row r="34" spans="1:17" ht="13.5" thickBot="1">
      <c r="A34" s="498" t="s">
        <v>149</v>
      </c>
      <c r="B34" s="499"/>
      <c r="C34" s="499"/>
      <c r="D34" s="499"/>
      <c r="E34" s="499"/>
      <c r="F34" s="499"/>
      <c r="G34" s="500"/>
      <c r="I34" s="481" t="s">
        <v>148</v>
      </c>
      <c r="J34" s="503"/>
      <c r="K34" s="503"/>
      <c r="L34" s="503"/>
      <c r="M34" s="503"/>
      <c r="N34" s="503"/>
      <c r="O34" s="503"/>
      <c r="P34" s="503"/>
      <c r="Q34" s="504"/>
    </row>
    <row r="35" spans="1:17" ht="12.75">
      <c r="A35" s="435" t="s">
        <v>150</v>
      </c>
      <c r="B35" s="492"/>
      <c r="C35" s="490" t="s">
        <v>151</v>
      </c>
      <c r="D35" s="490"/>
      <c r="E35" s="490"/>
      <c r="F35" s="490"/>
      <c r="G35" s="491"/>
      <c r="I35" s="481" t="s">
        <v>303</v>
      </c>
      <c r="J35" s="482"/>
      <c r="K35" s="315" t="s">
        <v>304</v>
      </c>
      <c r="L35" s="315" t="s">
        <v>305</v>
      </c>
      <c r="M35" s="315" t="s">
        <v>306</v>
      </c>
      <c r="N35" s="315" t="s">
        <v>307</v>
      </c>
      <c r="O35" s="316" t="s">
        <v>309</v>
      </c>
      <c r="P35" s="321" t="s">
        <v>310</v>
      </c>
      <c r="Q35" s="322" t="s">
        <v>311</v>
      </c>
    </row>
    <row r="36" spans="1:17" ht="12.75" customHeight="1" thickBot="1">
      <c r="A36" s="437" t="s">
        <v>155</v>
      </c>
      <c r="B36" s="489"/>
      <c r="C36" s="404" t="s">
        <v>156</v>
      </c>
      <c r="D36" s="404"/>
      <c r="E36" s="404"/>
      <c r="F36" s="404"/>
      <c r="G36" s="405"/>
      <c r="I36" s="483"/>
      <c r="J36" s="484"/>
      <c r="K36" s="313" t="s">
        <v>293</v>
      </c>
      <c r="L36" s="314">
        <v>0.15</v>
      </c>
      <c r="M36" s="314">
        <v>0.15</v>
      </c>
      <c r="N36" s="314">
        <v>0.05</v>
      </c>
      <c r="O36" s="134">
        <v>0.002</v>
      </c>
      <c r="P36" s="319">
        <v>32</v>
      </c>
      <c r="Q36" s="320">
        <v>10</v>
      </c>
    </row>
    <row r="37" spans="1:17" ht="13.5" customHeight="1">
      <c r="A37" s="437" t="s">
        <v>158</v>
      </c>
      <c r="B37" s="489"/>
      <c r="C37" s="404" t="s">
        <v>159</v>
      </c>
      <c r="D37" s="404"/>
      <c r="E37" s="404"/>
      <c r="F37" s="404"/>
      <c r="G37" s="405"/>
      <c r="I37" s="481" t="s">
        <v>178</v>
      </c>
      <c r="J37" s="482"/>
      <c r="K37" s="315" t="s">
        <v>304</v>
      </c>
      <c r="L37" s="315" t="s">
        <v>305</v>
      </c>
      <c r="M37" s="315" t="s">
        <v>306</v>
      </c>
      <c r="N37" s="315" t="s">
        <v>307</v>
      </c>
      <c r="O37" s="316" t="s">
        <v>308</v>
      </c>
      <c r="P37" s="88"/>
      <c r="Q37" s="136"/>
    </row>
    <row r="38" spans="1:17" ht="13.5" thickBot="1">
      <c r="A38" s="437" t="s">
        <v>162</v>
      </c>
      <c r="B38" s="489"/>
      <c r="C38" s="404">
        <v>20</v>
      </c>
      <c r="D38" s="404"/>
      <c r="E38" s="404"/>
      <c r="F38" s="404"/>
      <c r="G38" s="405"/>
      <c r="I38" s="483"/>
      <c r="J38" s="484"/>
      <c r="K38" s="313" t="s">
        <v>293</v>
      </c>
      <c r="L38" s="314">
        <v>0.05</v>
      </c>
      <c r="M38" s="314">
        <v>0.05</v>
      </c>
      <c r="N38" s="314">
        <v>0.02</v>
      </c>
      <c r="O38" s="134">
        <v>0.015</v>
      </c>
      <c r="P38" s="317"/>
      <c r="Q38" s="318"/>
    </row>
    <row r="39" spans="1:7" ht="12.75">
      <c r="A39" s="428" t="s">
        <v>164</v>
      </c>
      <c r="B39" s="404"/>
      <c r="C39" s="404" t="s">
        <v>165</v>
      </c>
      <c r="D39" s="404"/>
      <c r="E39" s="404"/>
      <c r="F39" s="404"/>
      <c r="G39" s="405"/>
    </row>
    <row r="40" spans="1:7" ht="12.75">
      <c r="A40" s="428" t="s">
        <v>167</v>
      </c>
      <c r="B40" s="404"/>
      <c r="C40" s="404" t="s">
        <v>168</v>
      </c>
      <c r="D40" s="404"/>
      <c r="E40" s="404"/>
      <c r="F40" s="404"/>
      <c r="G40" s="405"/>
    </row>
    <row r="41" spans="1:7" ht="12.75">
      <c r="A41" s="428" t="s">
        <v>170</v>
      </c>
      <c r="B41" s="404"/>
      <c r="C41" s="404" t="s">
        <v>171</v>
      </c>
      <c r="D41" s="404"/>
      <c r="E41" s="404"/>
      <c r="F41" s="404"/>
      <c r="G41" s="405"/>
    </row>
    <row r="42" spans="1:7" ht="12.75">
      <c r="A42" s="437" t="s">
        <v>173</v>
      </c>
      <c r="B42" s="489"/>
      <c r="C42" s="404">
        <v>52</v>
      </c>
      <c r="D42" s="404"/>
      <c r="E42" s="404"/>
      <c r="F42" s="404"/>
      <c r="G42" s="405"/>
    </row>
    <row r="43" spans="1:7" ht="13.5" thickBot="1">
      <c r="A43" s="485" t="s">
        <v>176</v>
      </c>
      <c r="B43" s="486"/>
      <c r="C43" s="487" t="s">
        <v>177</v>
      </c>
      <c r="D43" s="487"/>
      <c r="E43" s="487"/>
      <c r="F43" s="487"/>
      <c r="G43" s="488"/>
    </row>
    <row r="46" spans="1:8" ht="12.75">
      <c r="A46" s="88"/>
      <c r="B46" s="88"/>
      <c r="C46" s="88"/>
      <c r="D46" s="88"/>
      <c r="E46" s="88"/>
      <c r="F46" s="88"/>
      <c r="G46" s="88"/>
      <c r="H46" s="88"/>
    </row>
    <row r="56" ht="12.75">
      <c r="A56" s="88"/>
    </row>
    <row r="57" spans="1:3" ht="12.75">
      <c r="A57" s="88"/>
      <c r="B57" s="88"/>
      <c r="C57" s="88"/>
    </row>
  </sheetData>
  <mergeCells count="43">
    <mergeCell ref="F1:F2"/>
    <mergeCell ref="V1:X1"/>
    <mergeCell ref="R1:U1"/>
    <mergeCell ref="J1:J2"/>
    <mergeCell ref="K1:K2"/>
    <mergeCell ref="L1:L2"/>
    <mergeCell ref="O1:O2"/>
    <mergeCell ref="P1:Q1"/>
    <mergeCell ref="G1:G2"/>
    <mergeCell ref="H1:H2"/>
    <mergeCell ref="M1:M2"/>
    <mergeCell ref="N1:N2"/>
    <mergeCell ref="I1:I2"/>
    <mergeCell ref="A34:G34"/>
    <mergeCell ref="A1:A2"/>
    <mergeCell ref="B1:B2"/>
    <mergeCell ref="C1:C2"/>
    <mergeCell ref="D1:D2"/>
    <mergeCell ref="E1:E2"/>
    <mergeCell ref="I34:Q34"/>
    <mergeCell ref="C35:G35"/>
    <mergeCell ref="A35:B35"/>
    <mergeCell ref="A25:E25"/>
    <mergeCell ref="B31:E31"/>
    <mergeCell ref="B32:E32"/>
    <mergeCell ref="A37:B37"/>
    <mergeCell ref="A36:B36"/>
    <mergeCell ref="C36:G36"/>
    <mergeCell ref="C37:G37"/>
    <mergeCell ref="A40:B40"/>
    <mergeCell ref="C40:G40"/>
    <mergeCell ref="C38:G38"/>
    <mergeCell ref="A38:B38"/>
    <mergeCell ref="I35:J36"/>
    <mergeCell ref="I37:J38"/>
    <mergeCell ref="A43:B43"/>
    <mergeCell ref="C43:G43"/>
    <mergeCell ref="A41:B41"/>
    <mergeCell ref="C41:G41"/>
    <mergeCell ref="A42:B42"/>
    <mergeCell ref="C42:G42"/>
    <mergeCell ref="A39:B39"/>
    <mergeCell ref="C39:G3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37">
    <tabColor indexed="11"/>
  </sheetPr>
  <dimension ref="A1:Z59"/>
  <sheetViews>
    <sheetView workbookViewId="0" topLeftCell="A1">
      <selection activeCell="A1" sqref="A1:IV16384"/>
    </sheetView>
  </sheetViews>
  <sheetFormatPr defaultColWidth="9.140625" defaultRowHeight="12.75"/>
  <cols>
    <col min="1" max="3" width="9.140625" style="61" customWidth="1"/>
    <col min="4" max="4" width="7.28125" style="61" customWidth="1"/>
    <col min="5" max="6" width="9.140625" style="61" customWidth="1"/>
    <col min="7" max="7" width="10.140625" style="61" customWidth="1"/>
    <col min="8" max="18" width="9.140625" style="61" customWidth="1"/>
    <col min="19" max="19" width="10.00390625" style="61" bestFit="1" customWidth="1"/>
    <col min="20" max="21" width="10.00390625" style="61" customWidth="1"/>
    <col min="22" max="16384" width="9.140625" style="61" customWidth="1"/>
  </cols>
  <sheetData>
    <row r="1" spans="1:26" ht="12.75">
      <c r="A1" s="501" t="s">
        <v>111</v>
      </c>
      <c r="B1" s="496" t="s">
        <v>112</v>
      </c>
      <c r="C1" s="496" t="s">
        <v>113</v>
      </c>
      <c r="D1" s="496" t="s">
        <v>114</v>
      </c>
      <c r="E1" s="496" t="s">
        <v>115</v>
      </c>
      <c r="F1" s="496" t="s">
        <v>116</v>
      </c>
      <c r="G1" s="496" t="s">
        <v>117</v>
      </c>
      <c r="H1" s="496" t="s">
        <v>118</v>
      </c>
      <c r="I1" s="496" t="s">
        <v>119</v>
      </c>
      <c r="J1" s="496" t="s">
        <v>120</v>
      </c>
      <c r="K1" s="496" t="s">
        <v>121</v>
      </c>
      <c r="L1" s="496" t="s">
        <v>122</v>
      </c>
      <c r="M1" s="496" t="s">
        <v>109</v>
      </c>
      <c r="N1" s="496" t="s">
        <v>123</v>
      </c>
      <c r="O1" s="496" t="s">
        <v>124</v>
      </c>
      <c r="P1" s="459" t="s">
        <v>98</v>
      </c>
      <c r="Q1" s="459"/>
      <c r="R1" s="459" t="s">
        <v>99</v>
      </c>
      <c r="S1" s="459"/>
      <c r="T1" s="459"/>
      <c r="U1" s="459"/>
      <c r="V1" s="459" t="s">
        <v>100</v>
      </c>
      <c r="W1" s="459"/>
      <c r="X1" s="459"/>
      <c r="Y1" s="64" t="s">
        <v>101</v>
      </c>
      <c r="Z1" s="65"/>
    </row>
    <row r="2" spans="1:26" ht="38.25">
      <c r="A2" s="502"/>
      <c r="B2" s="497"/>
      <c r="C2" s="497"/>
      <c r="D2" s="497"/>
      <c r="E2" s="497"/>
      <c r="F2" s="497"/>
      <c r="G2" s="497"/>
      <c r="H2" s="497"/>
      <c r="I2" s="497"/>
      <c r="J2" s="497"/>
      <c r="K2" s="497"/>
      <c r="L2" s="497"/>
      <c r="M2" s="497"/>
      <c r="N2" s="497"/>
      <c r="O2" s="497"/>
      <c r="P2" s="89" t="s">
        <v>125</v>
      </c>
      <c r="Q2" s="55" t="s">
        <v>103</v>
      </c>
      <c r="R2" s="55" t="s">
        <v>126</v>
      </c>
      <c r="S2" s="55" t="s">
        <v>127</v>
      </c>
      <c r="T2" s="89" t="s">
        <v>128</v>
      </c>
      <c r="U2" s="89" t="s">
        <v>129</v>
      </c>
      <c r="V2" s="55" t="s">
        <v>130</v>
      </c>
      <c r="W2" s="55" t="s">
        <v>131</v>
      </c>
      <c r="X2" s="55" t="s">
        <v>132</v>
      </c>
      <c r="Y2" s="90" t="s">
        <v>109</v>
      </c>
      <c r="Z2" s="91" t="s">
        <v>133</v>
      </c>
    </row>
    <row r="3" spans="1:26" ht="12.75">
      <c r="A3">
        <v>4</v>
      </c>
      <c r="B3">
        <v>0</v>
      </c>
      <c r="C3">
        <v>0</v>
      </c>
      <c r="D3"/>
      <c r="E3">
        <v>236</v>
      </c>
      <c r="F3">
        <v>15806</v>
      </c>
      <c r="G3">
        <v>5057920</v>
      </c>
      <c r="H3">
        <v>0.084716</v>
      </c>
      <c r="I3">
        <v>0</v>
      </c>
      <c r="J3">
        <v>0</v>
      </c>
      <c r="K3">
        <v>0</v>
      </c>
      <c r="L3">
        <v>0</v>
      </c>
      <c r="M3">
        <v>143.214586</v>
      </c>
      <c r="N3">
        <v>0</v>
      </c>
      <c r="O3">
        <v>0.561991</v>
      </c>
      <c r="P3" s="75">
        <f>SUM(O3:O6)</f>
        <v>54.842417999999995</v>
      </c>
      <c r="Q3" s="55">
        <f>P3/SUM(N3:N6)</f>
        <v>0.27421208999999996</v>
      </c>
      <c r="R3" s="55"/>
      <c r="S3" s="55"/>
      <c r="T3" s="55" t="s">
        <v>134</v>
      </c>
      <c r="U3" s="55">
        <v>100</v>
      </c>
      <c r="V3" s="55">
        <f>SUM(O3:O23)</f>
        <v>107.296749</v>
      </c>
      <c r="W3" s="55">
        <f>(SUM(G3:G23)-SUM(J3:J23)-SUM(L3:L23))/9000000</f>
        <v>107.2782951111111</v>
      </c>
      <c r="X3" s="55">
        <f>SUM(O3:O23)</f>
        <v>107.296749</v>
      </c>
      <c r="Y3">
        <v>139.88</v>
      </c>
      <c r="Z3" s="76">
        <f>W3/Y3</f>
        <v>0.7669309058558129</v>
      </c>
    </row>
    <row r="4" spans="1:26" ht="12.75">
      <c r="A4">
        <v>0</v>
      </c>
      <c r="B4">
        <v>4</v>
      </c>
      <c r="C4">
        <v>0</v>
      </c>
      <c r="D4"/>
      <c r="E4">
        <v>15821</v>
      </c>
      <c r="F4">
        <v>31642</v>
      </c>
      <c r="G4">
        <v>379704000</v>
      </c>
      <c r="H4">
        <v>0.254611</v>
      </c>
      <c r="I4">
        <v>0</v>
      </c>
      <c r="J4">
        <v>0</v>
      </c>
      <c r="K4">
        <v>0</v>
      </c>
      <c r="L4">
        <v>0</v>
      </c>
      <c r="M4">
        <v>143.349056</v>
      </c>
      <c r="N4">
        <v>100</v>
      </c>
      <c r="O4">
        <v>42.189333</v>
      </c>
      <c r="P4" s="75"/>
      <c r="Q4" s="55"/>
      <c r="R4" s="55"/>
      <c r="S4" s="55"/>
      <c r="T4" s="55"/>
      <c r="U4" s="55"/>
      <c r="V4" s="55"/>
      <c r="W4" s="55"/>
      <c r="X4" s="55"/>
      <c r="Y4" s="55"/>
      <c r="Z4" s="76"/>
    </row>
    <row r="5" spans="1:26" ht="12.75">
      <c r="A5">
        <v>10</v>
      </c>
      <c r="B5">
        <v>4</v>
      </c>
      <c r="C5">
        <v>0</v>
      </c>
      <c r="D5"/>
      <c r="E5">
        <v>102</v>
      </c>
      <c r="F5">
        <v>4737</v>
      </c>
      <c r="G5">
        <v>1515840</v>
      </c>
      <c r="H5">
        <v>0.241678</v>
      </c>
      <c r="I5">
        <v>0</v>
      </c>
      <c r="J5">
        <v>0</v>
      </c>
      <c r="K5">
        <v>0</v>
      </c>
      <c r="L5">
        <v>0</v>
      </c>
      <c r="M5">
        <v>99.374036</v>
      </c>
      <c r="N5">
        <v>0</v>
      </c>
      <c r="O5">
        <v>0.168427</v>
      </c>
      <c r="P5" s="75"/>
      <c r="Q5" s="55"/>
      <c r="R5" s="55"/>
      <c r="S5" s="55"/>
      <c r="T5" s="55"/>
      <c r="U5" s="55"/>
      <c r="V5" s="55"/>
      <c r="W5" s="55"/>
      <c r="X5" s="55"/>
      <c r="Y5" s="55"/>
      <c r="Z5" s="76"/>
    </row>
    <row r="6" spans="1:26" ht="12.75">
      <c r="A6">
        <v>4</v>
      </c>
      <c r="B6">
        <v>10</v>
      </c>
      <c r="C6">
        <v>0</v>
      </c>
      <c r="D6"/>
      <c r="E6">
        <v>4507</v>
      </c>
      <c r="F6">
        <v>8942</v>
      </c>
      <c r="G6">
        <v>107304000</v>
      </c>
      <c r="H6">
        <v>0.272237</v>
      </c>
      <c r="I6">
        <v>0</v>
      </c>
      <c r="J6">
        <v>0</v>
      </c>
      <c r="K6">
        <v>0</v>
      </c>
      <c r="L6">
        <v>0</v>
      </c>
      <c r="M6">
        <v>116.483519</v>
      </c>
      <c r="N6">
        <v>100</v>
      </c>
      <c r="O6">
        <v>11.922667</v>
      </c>
      <c r="P6" s="75"/>
      <c r="Q6" s="55"/>
      <c r="R6" s="55"/>
      <c r="S6" s="51"/>
      <c r="T6" s="55"/>
      <c r="U6" s="55"/>
      <c r="V6" s="55"/>
      <c r="W6" s="55"/>
      <c r="X6" s="55"/>
      <c r="Y6" s="55"/>
      <c r="Z6" s="76"/>
    </row>
    <row r="7" spans="1:26" ht="12.75">
      <c r="A7">
        <v>1</v>
      </c>
      <c r="B7">
        <v>0</v>
      </c>
      <c r="C7"/>
      <c r="D7">
        <v>13</v>
      </c>
      <c r="E7">
        <v>351</v>
      </c>
      <c r="F7">
        <v>1053</v>
      </c>
      <c r="G7">
        <v>539136</v>
      </c>
      <c r="H7">
        <v>0.091853</v>
      </c>
      <c r="I7">
        <v>0</v>
      </c>
      <c r="J7">
        <v>0</v>
      </c>
      <c r="K7">
        <v>0</v>
      </c>
      <c r="L7">
        <v>0</v>
      </c>
      <c r="M7">
        <v>144.443739</v>
      </c>
      <c r="N7">
        <v>0.06</v>
      </c>
      <c r="O7">
        <v>0.059904</v>
      </c>
      <c r="P7" s="75"/>
      <c r="Q7" s="55"/>
      <c r="R7" s="92">
        <f>(I7+K7)/F7</f>
        <v>0</v>
      </c>
      <c r="S7" s="51">
        <v>0.01</v>
      </c>
      <c r="T7" s="51"/>
      <c r="U7" s="51"/>
      <c r="V7" s="55"/>
      <c r="W7" s="55"/>
      <c r="X7" s="55"/>
      <c r="Y7" s="55"/>
      <c r="Z7" s="76"/>
    </row>
    <row r="8" spans="1:26" ht="12.75">
      <c r="A8">
        <v>3</v>
      </c>
      <c r="B8">
        <v>0</v>
      </c>
      <c r="C8"/>
      <c r="D8">
        <v>13</v>
      </c>
      <c r="E8">
        <v>351</v>
      </c>
      <c r="F8">
        <v>1053</v>
      </c>
      <c r="G8">
        <v>539136</v>
      </c>
      <c r="H8">
        <v>0.088941</v>
      </c>
      <c r="I8">
        <v>0</v>
      </c>
      <c r="J8">
        <v>0</v>
      </c>
      <c r="K8">
        <v>0</v>
      </c>
      <c r="L8">
        <v>0</v>
      </c>
      <c r="M8">
        <v>144.445841</v>
      </c>
      <c r="N8">
        <v>0.06</v>
      </c>
      <c r="O8">
        <v>0.059904</v>
      </c>
      <c r="P8" s="75"/>
      <c r="Q8" s="55"/>
      <c r="R8" s="92">
        <f>(I8+K8)/F8</f>
        <v>0</v>
      </c>
      <c r="S8" s="51">
        <v>0.01</v>
      </c>
      <c r="T8" s="51"/>
      <c r="U8" s="51"/>
      <c r="V8" s="55"/>
      <c r="W8" s="55"/>
      <c r="X8" s="55"/>
      <c r="Y8" s="55"/>
      <c r="Z8" s="76"/>
    </row>
    <row r="9" spans="1:26" ht="12.75" customHeight="1">
      <c r="A9">
        <v>7</v>
      </c>
      <c r="B9">
        <v>0</v>
      </c>
      <c r="C9"/>
      <c r="D9">
        <v>15</v>
      </c>
      <c r="E9">
        <v>900</v>
      </c>
      <c r="F9">
        <v>900</v>
      </c>
      <c r="G9">
        <v>864000</v>
      </c>
      <c r="H9">
        <v>0.053069</v>
      </c>
      <c r="I9">
        <v>37</v>
      </c>
      <c r="J9">
        <v>35520</v>
      </c>
      <c r="K9">
        <v>0</v>
      </c>
      <c r="L9">
        <v>0</v>
      </c>
      <c r="M9">
        <v>118.202153</v>
      </c>
      <c r="N9">
        <v>0.096</v>
      </c>
      <c r="O9">
        <v>0.096</v>
      </c>
      <c r="P9" s="75"/>
      <c r="Q9" s="55"/>
      <c r="R9" s="92">
        <f>(I9+K9)*100/F9</f>
        <v>4.111111111111111</v>
      </c>
      <c r="S9" s="93">
        <v>0.05</v>
      </c>
      <c r="T9" s="93"/>
      <c r="U9" s="93"/>
      <c r="V9" s="55"/>
      <c r="W9" s="55"/>
      <c r="X9" s="55"/>
      <c r="Y9" s="55"/>
      <c r="Z9" s="76"/>
    </row>
    <row r="10" spans="1:26" ht="12.75" customHeight="1">
      <c r="A10">
        <v>8</v>
      </c>
      <c r="B10">
        <v>0</v>
      </c>
      <c r="C10"/>
      <c r="D10">
        <v>15</v>
      </c>
      <c r="E10">
        <v>899</v>
      </c>
      <c r="F10">
        <v>899</v>
      </c>
      <c r="G10">
        <v>863040</v>
      </c>
      <c r="H10">
        <v>0.055156</v>
      </c>
      <c r="I10">
        <v>31</v>
      </c>
      <c r="J10">
        <v>29760</v>
      </c>
      <c r="K10">
        <v>0</v>
      </c>
      <c r="L10">
        <v>0</v>
      </c>
      <c r="M10">
        <v>121.014399</v>
      </c>
      <c r="N10">
        <v>0.096</v>
      </c>
      <c r="O10">
        <v>0.095893</v>
      </c>
      <c r="P10" s="75"/>
      <c r="Q10" s="55"/>
      <c r="R10" s="116">
        <f>(I10+K10)*100/F10</f>
        <v>3.4482758620689653</v>
      </c>
      <c r="S10" s="93">
        <v>0.05</v>
      </c>
      <c r="T10" s="93"/>
      <c r="U10" s="93"/>
      <c r="V10" s="55"/>
      <c r="W10" s="55"/>
      <c r="X10" s="55"/>
      <c r="Y10" s="55"/>
      <c r="Z10" s="76"/>
    </row>
    <row r="11" spans="1:26" ht="12.75" customHeight="1">
      <c r="A11">
        <v>9</v>
      </c>
      <c r="B11">
        <v>0</v>
      </c>
      <c r="C11"/>
      <c r="D11">
        <v>15</v>
      </c>
      <c r="E11">
        <v>899</v>
      </c>
      <c r="F11">
        <v>899</v>
      </c>
      <c r="G11">
        <v>863040</v>
      </c>
      <c r="H11">
        <v>0.047697</v>
      </c>
      <c r="I11">
        <v>28</v>
      </c>
      <c r="J11">
        <v>26880</v>
      </c>
      <c r="K11">
        <v>0</v>
      </c>
      <c r="L11">
        <v>0</v>
      </c>
      <c r="M11">
        <v>113.30501</v>
      </c>
      <c r="N11">
        <v>0.096</v>
      </c>
      <c r="O11">
        <v>0.095893</v>
      </c>
      <c r="P11" s="75"/>
      <c r="Q11" s="55"/>
      <c r="R11" s="101">
        <f>(I11+K11)*100/F11</f>
        <v>3.114571746384872</v>
      </c>
      <c r="S11" s="93">
        <v>0.05</v>
      </c>
      <c r="T11" s="93"/>
      <c r="U11" s="93"/>
      <c r="V11" s="55"/>
      <c r="W11" s="55"/>
      <c r="X11" s="55"/>
      <c r="Y11" s="55"/>
      <c r="Z11" s="76"/>
    </row>
    <row r="12" spans="1:26" ht="12.75" customHeight="1">
      <c r="A12">
        <v>10</v>
      </c>
      <c r="B12">
        <v>0</v>
      </c>
      <c r="C12"/>
      <c r="D12">
        <v>15</v>
      </c>
      <c r="E12">
        <v>2177</v>
      </c>
      <c r="F12">
        <v>2194</v>
      </c>
      <c r="G12">
        <v>8986624</v>
      </c>
      <c r="H12">
        <v>0.048244</v>
      </c>
      <c r="I12">
        <v>0</v>
      </c>
      <c r="J12">
        <v>0</v>
      </c>
      <c r="K12">
        <v>0</v>
      </c>
      <c r="L12">
        <v>0</v>
      </c>
      <c r="M12">
        <v>135.18171</v>
      </c>
      <c r="N12">
        <v>1</v>
      </c>
      <c r="O12">
        <v>0.998514</v>
      </c>
      <c r="P12" s="75"/>
      <c r="Q12" s="55"/>
      <c r="R12" s="92">
        <f>(I12+K12)/F12</f>
        <v>0</v>
      </c>
      <c r="S12" s="51">
        <v>0.0001</v>
      </c>
      <c r="T12" s="51"/>
      <c r="U12" s="51"/>
      <c r="V12" s="55"/>
      <c r="W12" s="55"/>
      <c r="X12" s="55"/>
      <c r="Y12" s="55"/>
      <c r="Z12" s="76"/>
    </row>
    <row r="13" spans="1:26" ht="12.75" customHeight="1">
      <c r="A13">
        <v>0</v>
      </c>
      <c r="B13">
        <v>1</v>
      </c>
      <c r="C13"/>
      <c r="D13">
        <v>13</v>
      </c>
      <c r="E13">
        <v>7189</v>
      </c>
      <c r="F13">
        <v>14378</v>
      </c>
      <c r="G13">
        <v>172536000</v>
      </c>
      <c r="H13">
        <v>0.025693</v>
      </c>
      <c r="I13">
        <v>0</v>
      </c>
      <c r="J13">
        <v>0</v>
      </c>
      <c r="K13">
        <v>0</v>
      </c>
      <c r="L13">
        <v>0</v>
      </c>
      <c r="M13">
        <v>144.444455</v>
      </c>
      <c r="N13">
        <v>19.200001</v>
      </c>
      <c r="O13">
        <v>19.170667</v>
      </c>
      <c r="P13" s="75"/>
      <c r="Q13" s="55"/>
      <c r="R13" s="92">
        <f>(I13+K13)/F13</f>
        <v>0</v>
      </c>
      <c r="S13" s="51">
        <v>1E-07</v>
      </c>
      <c r="T13" s="51"/>
      <c r="U13" s="51"/>
      <c r="V13" s="55"/>
      <c r="W13" s="55"/>
      <c r="X13" s="55"/>
      <c r="Y13" s="55"/>
      <c r="Z13" s="76"/>
    </row>
    <row r="14" spans="1:26" ht="12.75">
      <c r="A14">
        <v>0</v>
      </c>
      <c r="B14">
        <v>3</v>
      </c>
      <c r="C14"/>
      <c r="D14">
        <v>13</v>
      </c>
      <c r="E14">
        <v>8990</v>
      </c>
      <c r="F14">
        <v>17980</v>
      </c>
      <c r="G14">
        <v>215760000</v>
      </c>
      <c r="H14">
        <v>0.026317</v>
      </c>
      <c r="I14">
        <v>0</v>
      </c>
      <c r="J14">
        <v>0</v>
      </c>
      <c r="K14">
        <v>0</v>
      </c>
      <c r="L14">
        <v>0</v>
      </c>
      <c r="M14">
        <v>144.444451</v>
      </c>
      <c r="N14">
        <v>24</v>
      </c>
      <c r="O14">
        <v>23.973333</v>
      </c>
      <c r="P14" s="75"/>
      <c r="Q14" s="55"/>
      <c r="R14" s="92">
        <f>(I14+K14)/F14</f>
        <v>0</v>
      </c>
      <c r="S14" s="51">
        <v>1E-07</v>
      </c>
      <c r="T14" s="51"/>
      <c r="U14" s="51"/>
      <c r="V14" s="55"/>
      <c r="W14" s="55"/>
      <c r="X14" s="55"/>
      <c r="Y14" s="55"/>
      <c r="Z14" s="76"/>
    </row>
    <row r="15" spans="1:26" ht="12.75">
      <c r="A15">
        <v>0</v>
      </c>
      <c r="B15">
        <v>4</v>
      </c>
      <c r="C15"/>
      <c r="D15">
        <v>13</v>
      </c>
      <c r="E15">
        <v>1498</v>
      </c>
      <c r="F15">
        <v>2996</v>
      </c>
      <c r="G15">
        <v>35952000</v>
      </c>
      <c r="H15">
        <v>0.054739</v>
      </c>
      <c r="I15">
        <v>0</v>
      </c>
      <c r="J15">
        <v>0</v>
      </c>
      <c r="K15">
        <v>0</v>
      </c>
      <c r="L15">
        <v>0</v>
      </c>
      <c r="M15">
        <v>143.030174</v>
      </c>
      <c r="N15">
        <v>4</v>
      </c>
      <c r="O15">
        <v>3.994667</v>
      </c>
      <c r="P15" s="75"/>
      <c r="Q15" s="55"/>
      <c r="R15" s="92">
        <f>(I15+K15)/F15</f>
        <v>0</v>
      </c>
      <c r="S15" s="51">
        <v>0.0001</v>
      </c>
      <c r="T15" s="51"/>
      <c r="U15" s="51"/>
      <c r="V15" s="55"/>
      <c r="W15" s="55"/>
      <c r="X15" s="55"/>
      <c r="Y15" s="55"/>
      <c r="Z15" s="76"/>
    </row>
    <row r="16" spans="1:26" ht="12.75">
      <c r="A16">
        <v>6</v>
      </c>
      <c r="B16">
        <v>5</v>
      </c>
      <c r="C16"/>
      <c r="D16">
        <v>13</v>
      </c>
      <c r="E16">
        <v>365</v>
      </c>
      <c r="F16">
        <v>1095</v>
      </c>
      <c r="G16">
        <v>4485120</v>
      </c>
      <c r="H16">
        <v>0.071444</v>
      </c>
      <c r="I16">
        <v>0</v>
      </c>
      <c r="J16">
        <v>0</v>
      </c>
      <c r="K16">
        <v>0</v>
      </c>
      <c r="L16">
        <v>0</v>
      </c>
      <c r="M16">
        <v>109.523873</v>
      </c>
      <c r="N16">
        <v>0.5</v>
      </c>
      <c r="O16">
        <v>0.498347</v>
      </c>
      <c r="P16" s="75"/>
      <c r="Q16" s="55"/>
      <c r="R16" s="92">
        <f>(I16+K16)/F16</f>
        <v>0</v>
      </c>
      <c r="S16" s="51">
        <v>0.0001</v>
      </c>
      <c r="T16" s="51"/>
      <c r="U16" s="51"/>
      <c r="V16" s="55"/>
      <c r="W16" s="55"/>
      <c r="X16" s="55"/>
      <c r="Y16" s="55"/>
      <c r="Z16" s="76"/>
    </row>
    <row r="17" spans="1:26" ht="12.75">
      <c r="A17">
        <v>5</v>
      </c>
      <c r="B17">
        <v>6</v>
      </c>
      <c r="C17"/>
      <c r="D17">
        <v>13</v>
      </c>
      <c r="E17">
        <v>365</v>
      </c>
      <c r="F17">
        <v>1095</v>
      </c>
      <c r="G17">
        <v>4485120</v>
      </c>
      <c r="H17">
        <v>0.072729</v>
      </c>
      <c r="I17">
        <v>0</v>
      </c>
      <c r="J17">
        <v>0</v>
      </c>
      <c r="K17">
        <v>0</v>
      </c>
      <c r="L17">
        <v>0</v>
      </c>
      <c r="M17">
        <v>108.772856</v>
      </c>
      <c r="N17">
        <v>0.5</v>
      </c>
      <c r="O17">
        <v>0.498347</v>
      </c>
      <c r="P17" s="75"/>
      <c r="Q17" s="55"/>
      <c r="R17" s="92">
        <f>(I17+K17)*100/F17</f>
        <v>0</v>
      </c>
      <c r="S17" s="51">
        <v>0.0001</v>
      </c>
      <c r="T17" s="51"/>
      <c r="U17" s="51"/>
      <c r="V17" s="55"/>
      <c r="W17" s="55"/>
      <c r="X17" s="55"/>
      <c r="Y17" s="55"/>
      <c r="Z17" s="76"/>
    </row>
    <row r="18" spans="1:26" ht="12.75">
      <c r="A18">
        <v>0</v>
      </c>
      <c r="B18">
        <v>7</v>
      </c>
      <c r="C18"/>
      <c r="D18">
        <v>15</v>
      </c>
      <c r="E18">
        <v>948</v>
      </c>
      <c r="F18">
        <v>900</v>
      </c>
      <c r="G18">
        <v>864000</v>
      </c>
      <c r="H18">
        <v>0.062919</v>
      </c>
      <c r="I18">
        <v>38</v>
      </c>
      <c r="J18">
        <v>36480</v>
      </c>
      <c r="K18">
        <v>0</v>
      </c>
      <c r="L18">
        <v>0</v>
      </c>
      <c r="M18">
        <v>117.136547</v>
      </c>
      <c r="N18">
        <v>0.096</v>
      </c>
      <c r="O18">
        <v>0.096</v>
      </c>
      <c r="P18" s="75"/>
      <c r="Q18" s="55"/>
      <c r="R18" s="92">
        <f>(I18+K18)*100/F18</f>
        <v>4.222222222222222</v>
      </c>
      <c r="S18" s="93">
        <v>0.05</v>
      </c>
      <c r="T18" s="93"/>
      <c r="U18" s="93"/>
      <c r="V18" s="55"/>
      <c r="W18" s="55"/>
      <c r="X18" s="55"/>
      <c r="Y18" s="55"/>
      <c r="Z18" s="76"/>
    </row>
    <row r="19" spans="1:26" ht="12.75">
      <c r="A19">
        <v>0</v>
      </c>
      <c r="B19">
        <v>9</v>
      </c>
      <c r="C19"/>
      <c r="D19">
        <v>15</v>
      </c>
      <c r="E19">
        <v>948</v>
      </c>
      <c r="F19">
        <v>899</v>
      </c>
      <c r="G19">
        <v>863040</v>
      </c>
      <c r="H19">
        <v>0.045986</v>
      </c>
      <c r="I19">
        <v>16</v>
      </c>
      <c r="J19">
        <v>15360</v>
      </c>
      <c r="K19">
        <v>0</v>
      </c>
      <c r="L19">
        <v>0</v>
      </c>
      <c r="M19">
        <v>110.638694</v>
      </c>
      <c r="N19">
        <v>0.096</v>
      </c>
      <c r="O19">
        <v>0.095893</v>
      </c>
      <c r="P19" s="75"/>
      <c r="Q19" s="55"/>
      <c r="R19" s="92">
        <f>(I19+K19)/F19</f>
        <v>0.017797552836484983</v>
      </c>
      <c r="S19" s="93">
        <v>0.05</v>
      </c>
      <c r="T19" s="93"/>
      <c r="U19" s="93"/>
      <c r="V19" s="55"/>
      <c r="W19" s="55"/>
      <c r="X19" s="55"/>
      <c r="Y19" s="55"/>
      <c r="Z19" s="76"/>
    </row>
    <row r="20" spans="1:26" ht="12.75">
      <c r="A20">
        <v>0</v>
      </c>
      <c r="B20">
        <v>10</v>
      </c>
      <c r="C20"/>
      <c r="D20">
        <v>13</v>
      </c>
      <c r="E20">
        <v>627</v>
      </c>
      <c r="F20">
        <v>4389</v>
      </c>
      <c r="G20">
        <v>17977344</v>
      </c>
      <c r="H20">
        <v>0.062921</v>
      </c>
      <c r="I20">
        <v>0</v>
      </c>
      <c r="J20">
        <v>0</v>
      </c>
      <c r="K20">
        <v>0</v>
      </c>
      <c r="L20">
        <v>0</v>
      </c>
      <c r="M20">
        <v>133.421964</v>
      </c>
      <c r="N20">
        <v>2</v>
      </c>
      <c r="O20">
        <v>1.997483</v>
      </c>
      <c r="P20" s="75"/>
      <c r="Q20" s="55"/>
      <c r="R20" s="92">
        <f>(I20+K20)/F20</f>
        <v>0</v>
      </c>
      <c r="S20" s="51">
        <v>0.0001</v>
      </c>
      <c r="T20" s="51"/>
      <c r="U20" s="51"/>
      <c r="V20" s="55"/>
      <c r="W20" s="55"/>
      <c r="X20" s="55"/>
      <c r="Y20" s="55"/>
      <c r="Z20" s="76"/>
    </row>
    <row r="21" spans="1:26" ht="12.75">
      <c r="A21">
        <v>11</v>
      </c>
      <c r="B21">
        <v>10</v>
      </c>
      <c r="C21"/>
      <c r="D21">
        <v>15</v>
      </c>
      <c r="E21">
        <v>2124</v>
      </c>
      <c r="F21">
        <v>11245</v>
      </c>
      <c r="G21">
        <v>4498000</v>
      </c>
      <c r="H21">
        <v>0.014093</v>
      </c>
      <c r="I21">
        <v>0</v>
      </c>
      <c r="J21">
        <v>0</v>
      </c>
      <c r="K21">
        <v>0</v>
      </c>
      <c r="L21">
        <v>0</v>
      </c>
      <c r="M21">
        <v>144.44445</v>
      </c>
      <c r="N21">
        <v>0.5</v>
      </c>
      <c r="O21">
        <v>0.499778</v>
      </c>
      <c r="P21" s="75"/>
      <c r="Q21" s="55"/>
      <c r="R21" s="92">
        <f>(I21+K21)/F21</f>
        <v>0</v>
      </c>
      <c r="S21" s="51">
        <v>0.0001</v>
      </c>
      <c r="T21" s="51"/>
      <c r="U21" s="51"/>
      <c r="V21" s="55"/>
      <c r="W21" s="55"/>
      <c r="X21" s="55"/>
      <c r="Y21" s="55"/>
      <c r="Z21" s="76"/>
    </row>
    <row r="22" spans="1:26" ht="12.75">
      <c r="A22">
        <v>0</v>
      </c>
      <c r="B22">
        <v>11</v>
      </c>
      <c r="C22"/>
      <c r="D22">
        <v>13</v>
      </c>
      <c r="E22">
        <v>344</v>
      </c>
      <c r="F22">
        <v>344</v>
      </c>
      <c r="G22">
        <v>1150336</v>
      </c>
      <c r="H22">
        <v>0.046489</v>
      </c>
      <c r="I22">
        <v>0</v>
      </c>
      <c r="J22">
        <v>0</v>
      </c>
      <c r="K22">
        <v>0</v>
      </c>
      <c r="L22">
        <v>0</v>
      </c>
      <c r="M22">
        <v>142.704082</v>
      </c>
      <c r="N22">
        <v>0.128</v>
      </c>
      <c r="O22">
        <v>0.127815</v>
      </c>
      <c r="P22" s="75"/>
      <c r="Q22" s="55"/>
      <c r="R22" s="92">
        <f>(I22+K22)*100/F22</f>
        <v>0</v>
      </c>
      <c r="S22" s="51">
        <v>0.0001</v>
      </c>
      <c r="T22" s="51"/>
      <c r="U22" s="51"/>
      <c r="V22" s="55"/>
      <c r="W22" s="55"/>
      <c r="X22" s="55"/>
      <c r="Y22" s="55"/>
      <c r="Z22" s="76"/>
    </row>
    <row r="23" spans="1:26" ht="13.5" thickBot="1">
      <c r="A23">
        <v>0</v>
      </c>
      <c r="B23">
        <v>8</v>
      </c>
      <c r="C23"/>
      <c r="D23">
        <v>15</v>
      </c>
      <c r="E23">
        <v>940</v>
      </c>
      <c r="F23">
        <v>899</v>
      </c>
      <c r="G23">
        <v>863040</v>
      </c>
      <c r="H23">
        <v>0.052689</v>
      </c>
      <c r="I23">
        <v>23</v>
      </c>
      <c r="J23">
        <v>22080</v>
      </c>
      <c r="K23">
        <v>0</v>
      </c>
      <c r="L23">
        <v>0</v>
      </c>
      <c r="M23">
        <v>119.645893</v>
      </c>
      <c r="N23">
        <v>0.096</v>
      </c>
      <c r="O23">
        <v>0.095893</v>
      </c>
      <c r="P23" s="79"/>
      <c r="Q23" s="59"/>
      <c r="R23" s="95">
        <f>(I23+K23)*100/F23</f>
        <v>2.558398220244716</v>
      </c>
      <c r="S23" s="96">
        <v>0.05</v>
      </c>
      <c r="T23" s="97"/>
      <c r="U23" s="97"/>
      <c r="V23" s="59"/>
      <c r="W23" s="59"/>
      <c r="X23" s="59"/>
      <c r="Y23" s="59"/>
      <c r="Z23" s="80"/>
    </row>
    <row r="24" ht="13.5" thickBot="1">
      <c r="S24" s="48"/>
    </row>
    <row r="25" spans="1:24" ht="13.5" customHeight="1" thickBot="1">
      <c r="A25" s="493" t="s">
        <v>135</v>
      </c>
      <c r="B25" s="494"/>
      <c r="C25" s="494"/>
      <c r="D25" s="494"/>
      <c r="E25" s="495"/>
      <c r="S25" s="48"/>
      <c r="W25" s="88"/>
      <c r="X25" s="88"/>
    </row>
    <row r="26" spans="1:24" ht="12.75">
      <c r="A26" s="46"/>
      <c r="B26" s="64" t="s">
        <v>136</v>
      </c>
      <c r="C26" s="64" t="s">
        <v>137</v>
      </c>
      <c r="D26" s="64" t="s">
        <v>138</v>
      </c>
      <c r="E26" s="65" t="s">
        <v>139</v>
      </c>
      <c r="S26" s="48"/>
      <c r="W26" s="88"/>
      <c r="X26" s="88"/>
    </row>
    <row r="27" spans="1:24" ht="12.75">
      <c r="A27" s="81" t="s">
        <v>140</v>
      </c>
      <c r="B27" s="55">
        <v>0.004</v>
      </c>
      <c r="C27" s="55">
        <v>0.005</v>
      </c>
      <c r="D27" s="55">
        <v>0.002</v>
      </c>
      <c r="E27" s="76">
        <v>0.003</v>
      </c>
      <c r="W27" s="88"/>
      <c r="X27" s="88"/>
    </row>
    <row r="28" spans="1:24" ht="12.75">
      <c r="A28" s="81" t="s">
        <v>141</v>
      </c>
      <c r="B28" s="55">
        <v>7</v>
      </c>
      <c r="C28" s="55">
        <v>3</v>
      </c>
      <c r="D28" s="55">
        <v>7</v>
      </c>
      <c r="E28" s="76">
        <v>7</v>
      </c>
      <c r="W28" s="88"/>
      <c r="X28" s="88"/>
    </row>
    <row r="29" spans="1:24" ht="12.75">
      <c r="A29" s="81" t="s">
        <v>142</v>
      </c>
      <c r="B29" s="55">
        <v>7</v>
      </c>
      <c r="C29" s="55">
        <v>7</v>
      </c>
      <c r="D29" s="55">
        <v>7</v>
      </c>
      <c r="E29" s="76">
        <v>7</v>
      </c>
      <c r="W29" s="88"/>
      <c r="X29" s="88"/>
    </row>
    <row r="30" spans="1:24" ht="12.75">
      <c r="A30" s="81" t="s">
        <v>143</v>
      </c>
      <c r="B30" s="55">
        <v>7</v>
      </c>
      <c r="C30" s="55">
        <v>4</v>
      </c>
      <c r="D30" s="55">
        <v>3</v>
      </c>
      <c r="E30" s="76">
        <v>2</v>
      </c>
      <c r="W30" s="88"/>
      <c r="X30" s="88"/>
    </row>
    <row r="31" spans="1:24" ht="13.5" thickBot="1">
      <c r="A31" s="82" t="s">
        <v>144</v>
      </c>
      <c r="B31" s="487" t="s">
        <v>145</v>
      </c>
      <c r="C31" s="487"/>
      <c r="D31" s="487"/>
      <c r="E31" s="488"/>
      <c r="W31" s="88"/>
      <c r="X31" s="88"/>
    </row>
    <row r="32" spans="1:24" ht="13.5" thickBot="1">
      <c r="A32" s="83" t="s">
        <v>146</v>
      </c>
      <c r="B32" s="487" t="s">
        <v>147</v>
      </c>
      <c r="C32" s="487"/>
      <c r="D32" s="487"/>
      <c r="E32" s="488"/>
      <c r="W32" s="88"/>
      <c r="X32" s="88"/>
    </row>
    <row r="33" spans="1:24" ht="13.5" thickBot="1">
      <c r="A33" s="84"/>
      <c r="B33" s="62"/>
      <c r="C33" s="62"/>
      <c r="D33" s="62"/>
      <c r="E33" s="62"/>
      <c r="W33" s="88"/>
      <c r="X33" s="88"/>
    </row>
    <row r="34" spans="1:17" ht="13.5" thickBot="1">
      <c r="A34" s="498" t="s">
        <v>149</v>
      </c>
      <c r="B34" s="499"/>
      <c r="C34" s="499"/>
      <c r="D34" s="499"/>
      <c r="E34" s="499"/>
      <c r="F34" s="499"/>
      <c r="G34" s="500"/>
      <c r="I34" s="481" t="s">
        <v>148</v>
      </c>
      <c r="J34" s="503"/>
      <c r="K34" s="503"/>
      <c r="L34" s="503"/>
      <c r="M34" s="503"/>
      <c r="N34" s="503"/>
      <c r="O34" s="503"/>
      <c r="P34" s="503"/>
      <c r="Q34" s="504"/>
    </row>
    <row r="35" spans="1:17" ht="12.75">
      <c r="A35" s="435" t="s">
        <v>150</v>
      </c>
      <c r="B35" s="492"/>
      <c r="C35" s="490" t="s">
        <v>151</v>
      </c>
      <c r="D35" s="490"/>
      <c r="E35" s="490"/>
      <c r="F35" s="490"/>
      <c r="G35" s="491"/>
      <c r="I35" s="481" t="s">
        <v>303</v>
      </c>
      <c r="J35" s="482"/>
      <c r="K35" s="315" t="s">
        <v>304</v>
      </c>
      <c r="L35" s="315" t="s">
        <v>305</v>
      </c>
      <c r="M35" s="315" t="s">
        <v>306</v>
      </c>
      <c r="N35" s="315" t="s">
        <v>307</v>
      </c>
      <c r="O35" s="316" t="s">
        <v>309</v>
      </c>
      <c r="P35" s="321" t="s">
        <v>310</v>
      </c>
      <c r="Q35" s="322" t="s">
        <v>311</v>
      </c>
    </row>
    <row r="36" spans="1:17" ht="13.5" thickBot="1">
      <c r="A36" s="437" t="s">
        <v>155</v>
      </c>
      <c r="B36" s="489"/>
      <c r="C36" s="404" t="s">
        <v>156</v>
      </c>
      <c r="D36" s="404"/>
      <c r="E36" s="404"/>
      <c r="F36" s="404"/>
      <c r="G36" s="405"/>
      <c r="I36" s="483"/>
      <c r="J36" s="484"/>
      <c r="K36" s="313" t="s">
        <v>293</v>
      </c>
      <c r="L36" s="314">
        <v>0.15</v>
      </c>
      <c r="M36" s="314">
        <v>0.15</v>
      </c>
      <c r="N36" s="314">
        <v>0.04</v>
      </c>
      <c r="O36" s="134">
        <v>0</v>
      </c>
      <c r="P36" s="319">
        <v>32</v>
      </c>
      <c r="Q36" s="320">
        <v>10</v>
      </c>
    </row>
    <row r="37" spans="1:17" ht="13.5" customHeight="1">
      <c r="A37" s="437" t="s">
        <v>158</v>
      </c>
      <c r="B37" s="489"/>
      <c r="C37" s="404" t="s">
        <v>159</v>
      </c>
      <c r="D37" s="404"/>
      <c r="E37" s="404"/>
      <c r="F37" s="404"/>
      <c r="G37" s="405"/>
      <c r="I37" s="481" t="s">
        <v>178</v>
      </c>
      <c r="J37" s="482"/>
      <c r="K37" s="315" t="s">
        <v>304</v>
      </c>
      <c r="L37" s="315" t="s">
        <v>305</v>
      </c>
      <c r="M37" s="315" t="s">
        <v>306</v>
      </c>
      <c r="N37" s="315" t="s">
        <v>307</v>
      </c>
      <c r="O37" s="316" t="s">
        <v>308</v>
      </c>
      <c r="P37" s="88"/>
      <c r="Q37" s="136"/>
    </row>
    <row r="38" spans="1:17" ht="13.5" thickBot="1">
      <c r="A38" s="437" t="s">
        <v>162</v>
      </c>
      <c r="B38" s="489"/>
      <c r="C38" s="404">
        <v>20</v>
      </c>
      <c r="D38" s="404"/>
      <c r="E38" s="404"/>
      <c r="F38" s="404"/>
      <c r="G38" s="405"/>
      <c r="I38" s="483"/>
      <c r="J38" s="484"/>
      <c r="K38" s="313" t="s">
        <v>293</v>
      </c>
      <c r="L38" s="314">
        <v>0.05</v>
      </c>
      <c r="M38" s="314">
        <v>0.05</v>
      </c>
      <c r="N38" s="314">
        <v>0.02</v>
      </c>
      <c r="O38" s="134">
        <v>0</v>
      </c>
      <c r="P38" s="317"/>
      <c r="Q38" s="318"/>
    </row>
    <row r="39" spans="1:7" ht="12.75">
      <c r="A39" s="428" t="s">
        <v>164</v>
      </c>
      <c r="B39" s="404"/>
      <c r="C39" s="404" t="s">
        <v>165</v>
      </c>
      <c r="D39" s="404"/>
      <c r="E39" s="404"/>
      <c r="F39" s="404"/>
      <c r="G39" s="405"/>
    </row>
    <row r="40" spans="1:7" ht="12.75">
      <c r="A40" s="428" t="s">
        <v>167</v>
      </c>
      <c r="B40" s="404"/>
      <c r="C40" s="404" t="s">
        <v>168</v>
      </c>
      <c r="D40" s="404"/>
      <c r="E40" s="404"/>
      <c r="F40" s="404"/>
      <c r="G40" s="405"/>
    </row>
    <row r="41" spans="1:7" ht="12.75">
      <c r="A41" s="428" t="s">
        <v>170</v>
      </c>
      <c r="B41" s="404"/>
      <c r="C41" s="404" t="s">
        <v>171</v>
      </c>
      <c r="D41" s="404"/>
      <c r="E41" s="404"/>
      <c r="F41" s="404"/>
      <c r="G41" s="405"/>
    </row>
    <row r="42" spans="1:7" ht="12.75">
      <c r="A42" s="437" t="s">
        <v>173</v>
      </c>
      <c r="B42" s="489"/>
      <c r="C42" s="404">
        <v>48</v>
      </c>
      <c r="D42" s="404"/>
      <c r="E42" s="404"/>
      <c r="F42" s="404"/>
      <c r="G42" s="405"/>
    </row>
    <row r="43" spans="1:15" ht="13.5" thickBot="1">
      <c r="A43" s="485" t="s">
        <v>176</v>
      </c>
      <c r="B43" s="486"/>
      <c r="C43" s="487" t="s">
        <v>177</v>
      </c>
      <c r="D43" s="487"/>
      <c r="E43" s="487"/>
      <c r="F43" s="487"/>
      <c r="G43" s="488"/>
      <c r="O43" s="88"/>
    </row>
    <row r="44" ht="14.25" customHeight="1" thickBot="1">
      <c r="O44" s="88"/>
    </row>
    <row r="45" spans="1:15" ht="13.5" thickBot="1">
      <c r="A45" s="493" t="s">
        <v>179</v>
      </c>
      <c r="B45" s="494"/>
      <c r="C45" s="494"/>
      <c r="D45" s="494"/>
      <c r="E45" s="494"/>
      <c r="F45" s="494"/>
      <c r="G45" s="494"/>
      <c r="H45" s="494"/>
      <c r="I45" s="494"/>
      <c r="J45" s="494"/>
      <c r="K45" s="494"/>
      <c r="L45" s="495"/>
      <c r="O45" s="88"/>
    </row>
    <row r="46" spans="1:15" ht="12.75">
      <c r="A46" s="98" t="s">
        <v>112</v>
      </c>
      <c r="B46" s="85">
        <v>7</v>
      </c>
      <c r="C46" s="86">
        <v>8</v>
      </c>
      <c r="D46" s="86">
        <v>9</v>
      </c>
      <c r="E46" s="86">
        <v>11</v>
      </c>
      <c r="F46" s="86">
        <v>10</v>
      </c>
      <c r="G46" s="86">
        <v>1</v>
      </c>
      <c r="H46" s="86">
        <v>3</v>
      </c>
      <c r="I46" s="86">
        <v>4</v>
      </c>
      <c r="J46" s="86">
        <v>6</v>
      </c>
      <c r="K46" s="86">
        <v>11</v>
      </c>
      <c r="L46" s="87">
        <v>11</v>
      </c>
      <c r="O46" s="88"/>
    </row>
    <row r="47" spans="1:15" ht="12.75">
      <c r="A47" s="99" t="s">
        <v>180</v>
      </c>
      <c r="B47" s="75">
        <v>0.0015</v>
      </c>
      <c r="C47" s="55">
        <v>0.0015</v>
      </c>
      <c r="D47" s="55">
        <v>0.0015</v>
      </c>
      <c r="E47" s="55">
        <v>0.001</v>
      </c>
      <c r="F47" s="55">
        <v>0.002</v>
      </c>
      <c r="G47" s="55">
        <v>0.005</v>
      </c>
      <c r="H47" s="55">
        <v>0.005</v>
      </c>
      <c r="I47" s="55">
        <v>0.0015</v>
      </c>
      <c r="J47" s="55">
        <v>0.0018</v>
      </c>
      <c r="K47" s="55">
        <v>0.001</v>
      </c>
      <c r="L47" s="76">
        <v>0.002</v>
      </c>
      <c r="O47" s="88"/>
    </row>
    <row r="48" spans="1:24" ht="12.75">
      <c r="A48" s="99" t="s">
        <v>181</v>
      </c>
      <c r="B48" s="75" t="s">
        <v>183</v>
      </c>
      <c r="C48" s="55" t="s">
        <v>183</v>
      </c>
      <c r="D48" s="55" t="s">
        <v>183</v>
      </c>
      <c r="E48" s="55" t="s">
        <v>184</v>
      </c>
      <c r="F48" s="55" t="s">
        <v>183</v>
      </c>
      <c r="G48" s="55" t="s">
        <v>183</v>
      </c>
      <c r="H48" s="55" t="s">
        <v>183</v>
      </c>
      <c r="I48" s="55" t="s">
        <v>183</v>
      </c>
      <c r="J48" s="55" t="s">
        <v>184</v>
      </c>
      <c r="K48" s="55" t="s">
        <v>184</v>
      </c>
      <c r="L48" s="76" t="s">
        <v>183</v>
      </c>
      <c r="W48" s="88"/>
      <c r="X48" s="88"/>
    </row>
    <row r="49" spans="1:24" ht="13.5" thickBot="1">
      <c r="A49" s="100" t="s">
        <v>182</v>
      </c>
      <c r="B49" s="79">
        <v>0.0001</v>
      </c>
      <c r="C49" s="59">
        <v>0.0001</v>
      </c>
      <c r="D49" s="59">
        <v>0.0001</v>
      </c>
      <c r="E49" s="59">
        <v>0.0001</v>
      </c>
      <c r="F49" s="59">
        <v>0.0001</v>
      </c>
      <c r="G49" s="59">
        <v>0.0001</v>
      </c>
      <c r="H49" s="59">
        <v>0.0001</v>
      </c>
      <c r="I49" s="59">
        <v>0.0001</v>
      </c>
      <c r="J49" s="59">
        <v>0.0001</v>
      </c>
      <c r="K49" s="59">
        <v>0.005</v>
      </c>
      <c r="L49" s="80">
        <v>0.0001</v>
      </c>
      <c r="M49" s="102"/>
      <c r="W49" s="88"/>
      <c r="X49" s="88"/>
    </row>
    <row r="50" spans="23:24" ht="12.75">
      <c r="W50" s="88"/>
      <c r="X50" s="88"/>
    </row>
    <row r="51" spans="23:24" ht="12.75">
      <c r="W51" s="88"/>
      <c r="X51" s="88"/>
    </row>
    <row r="52" spans="23:24" ht="12.75">
      <c r="W52" s="88"/>
      <c r="X52" s="88"/>
    </row>
    <row r="53" spans="23:24" ht="12.75">
      <c r="W53" s="88"/>
      <c r="X53" s="88"/>
    </row>
    <row r="58" ht="12.75">
      <c r="A58" s="88"/>
    </row>
    <row r="59" spans="1:3" ht="12.75">
      <c r="A59" s="88"/>
      <c r="B59" s="88"/>
      <c r="C59" s="88"/>
    </row>
  </sheetData>
  <mergeCells count="44">
    <mergeCell ref="A39:B39"/>
    <mergeCell ref="C39:G39"/>
    <mergeCell ref="A40:B40"/>
    <mergeCell ref="C40:G40"/>
    <mergeCell ref="A37:B37"/>
    <mergeCell ref="C37:G37"/>
    <mergeCell ref="A38:B38"/>
    <mergeCell ref="C38:G38"/>
    <mergeCell ref="R1:U1"/>
    <mergeCell ref="F1:F2"/>
    <mergeCell ref="G1:G2"/>
    <mergeCell ref="H1:H2"/>
    <mergeCell ref="K1:K2"/>
    <mergeCell ref="L1:L2"/>
    <mergeCell ref="V1:X1"/>
    <mergeCell ref="A25:E25"/>
    <mergeCell ref="M1:M2"/>
    <mergeCell ref="N1:N2"/>
    <mergeCell ref="O1:O2"/>
    <mergeCell ref="P1:Q1"/>
    <mergeCell ref="I1:I2"/>
    <mergeCell ref="J1:J2"/>
    <mergeCell ref="E1:E2"/>
    <mergeCell ref="A1:A2"/>
    <mergeCell ref="B1:B2"/>
    <mergeCell ref="C1:C2"/>
    <mergeCell ref="D1:D2"/>
    <mergeCell ref="B32:E32"/>
    <mergeCell ref="B31:E31"/>
    <mergeCell ref="A34:G34"/>
    <mergeCell ref="A35:B35"/>
    <mergeCell ref="C35:G35"/>
    <mergeCell ref="A36:B36"/>
    <mergeCell ref="C36:G36"/>
    <mergeCell ref="I34:Q34"/>
    <mergeCell ref="I35:J36"/>
    <mergeCell ref="I37:J38"/>
    <mergeCell ref="A45:L45"/>
    <mergeCell ref="A41:B41"/>
    <mergeCell ref="C41:G41"/>
    <mergeCell ref="A42:B42"/>
    <mergeCell ref="C42:G42"/>
    <mergeCell ref="A43:B43"/>
    <mergeCell ref="C43:G43"/>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36">
    <tabColor indexed="57"/>
  </sheetPr>
  <dimension ref="A1:Z95"/>
  <sheetViews>
    <sheetView workbookViewId="0" topLeftCell="A1">
      <selection activeCell="G1" sqref="A1:IV16384"/>
    </sheetView>
  </sheetViews>
  <sheetFormatPr defaultColWidth="9.140625" defaultRowHeight="12.75"/>
  <cols>
    <col min="1" max="1" width="12.00390625" style="61" customWidth="1"/>
    <col min="2" max="2" width="12.7109375" style="61" bestFit="1" customWidth="1"/>
    <col min="3" max="6" width="9.140625" style="61" customWidth="1"/>
    <col min="7" max="7" width="12.00390625" style="61" customWidth="1"/>
    <col min="8" max="16384" width="9.140625" style="61" customWidth="1"/>
  </cols>
  <sheetData>
    <row r="1" spans="1:26" ht="12.75" customHeight="1">
      <c r="A1" s="517" t="s">
        <v>111</v>
      </c>
      <c r="B1" s="512" t="s">
        <v>112</v>
      </c>
      <c r="C1" s="512" t="s">
        <v>113</v>
      </c>
      <c r="D1" s="512" t="s">
        <v>114</v>
      </c>
      <c r="E1" s="512" t="s">
        <v>115</v>
      </c>
      <c r="F1" s="512" t="s">
        <v>116</v>
      </c>
      <c r="G1" s="512" t="s">
        <v>117</v>
      </c>
      <c r="H1" s="512" t="s">
        <v>118</v>
      </c>
      <c r="I1" s="512" t="s">
        <v>119</v>
      </c>
      <c r="J1" s="512" t="s">
        <v>120</v>
      </c>
      <c r="K1" s="512" t="s">
        <v>121</v>
      </c>
      <c r="L1" s="512" t="s">
        <v>122</v>
      </c>
      <c r="M1" s="512" t="s">
        <v>109</v>
      </c>
      <c r="N1" s="512" t="s">
        <v>123</v>
      </c>
      <c r="O1" s="514" t="s">
        <v>124</v>
      </c>
      <c r="P1" s="516" t="s">
        <v>98</v>
      </c>
      <c r="Q1" s="413"/>
      <c r="R1" s="411" t="s">
        <v>99</v>
      </c>
      <c r="S1" s="413"/>
      <c r="T1" s="47"/>
      <c r="U1" s="47"/>
      <c r="V1" s="411" t="s">
        <v>100</v>
      </c>
      <c r="W1" s="511"/>
      <c r="X1" s="413"/>
      <c r="Y1" s="64" t="s">
        <v>101</v>
      </c>
      <c r="Z1" s="65"/>
    </row>
    <row r="2" spans="1:26" ht="39" thickBot="1">
      <c r="A2" s="518"/>
      <c r="B2" s="513"/>
      <c r="C2" s="513"/>
      <c r="D2" s="513"/>
      <c r="E2" s="513"/>
      <c r="F2" s="513"/>
      <c r="G2" s="513"/>
      <c r="H2" s="513"/>
      <c r="I2" s="513"/>
      <c r="J2" s="513"/>
      <c r="K2" s="513"/>
      <c r="L2" s="513"/>
      <c r="M2" s="513"/>
      <c r="N2" s="513"/>
      <c r="O2" s="515"/>
      <c r="P2" s="66" t="s">
        <v>125</v>
      </c>
      <c r="Q2" s="67" t="s">
        <v>103</v>
      </c>
      <c r="R2" s="67" t="s">
        <v>126</v>
      </c>
      <c r="S2" s="67" t="s">
        <v>185</v>
      </c>
      <c r="T2" s="49" t="s">
        <v>128</v>
      </c>
      <c r="U2" s="49" t="s">
        <v>129</v>
      </c>
      <c r="V2" s="67" t="s">
        <v>130</v>
      </c>
      <c r="W2" s="67" t="s">
        <v>131</v>
      </c>
      <c r="X2" s="67" t="s">
        <v>132</v>
      </c>
      <c r="Y2" s="70" t="s">
        <v>109</v>
      </c>
      <c r="Z2" s="71" t="s">
        <v>133</v>
      </c>
    </row>
    <row r="3" spans="1:26" ht="12.75">
      <c r="A3">
        <v>1</v>
      </c>
      <c r="B3">
        <v>0</v>
      </c>
      <c r="C3">
        <v>0</v>
      </c>
      <c r="D3"/>
      <c r="E3">
        <v>1453</v>
      </c>
      <c r="F3">
        <v>4131</v>
      </c>
      <c r="G3">
        <v>33792320</v>
      </c>
      <c r="H3">
        <v>1.749018</v>
      </c>
      <c r="I3">
        <v>0</v>
      </c>
      <c r="J3">
        <v>0</v>
      </c>
      <c r="K3">
        <v>0</v>
      </c>
      <c r="L3">
        <v>0</v>
      </c>
      <c r="M3">
        <v>129.692602</v>
      </c>
      <c r="N3">
        <v>30</v>
      </c>
      <c r="O3">
        <v>3.754702</v>
      </c>
      <c r="P3" s="46">
        <f>SUM(O3:O42)</f>
        <v>89.533067</v>
      </c>
      <c r="Q3" s="64">
        <f>P3/SUM(N3:N42)</f>
        <v>0.09948118555555556</v>
      </c>
      <c r="R3" s="64">
        <f aca="true" t="shared" si="0" ref="R3:R32">(I3+K3)/F3</f>
        <v>0</v>
      </c>
      <c r="S3" s="64"/>
      <c r="T3" s="325" t="s">
        <v>186</v>
      </c>
      <c r="U3" s="64">
        <v>100</v>
      </c>
      <c r="V3" s="64">
        <f>SUM(O3:O60)</f>
        <v>98.67004600000004</v>
      </c>
      <c r="W3" s="64">
        <f>(SUM(G3:G60)-SUM(J3:J60)-SUM(L3:L60))/9000000</f>
        <v>98.662048</v>
      </c>
      <c r="X3" s="64">
        <f>SUM(O3:O60)</f>
        <v>98.67004600000004</v>
      </c>
      <c r="Y3">
        <v>129.33</v>
      </c>
      <c r="Z3" s="65">
        <f>W3/Y3</f>
        <v>0.7628705482100053</v>
      </c>
    </row>
    <row r="4" spans="1:26" ht="12.75">
      <c r="A4">
        <v>2</v>
      </c>
      <c r="B4">
        <v>0</v>
      </c>
      <c r="C4">
        <v>0</v>
      </c>
      <c r="D4"/>
      <c r="E4">
        <v>1354</v>
      </c>
      <c r="F4">
        <v>3774</v>
      </c>
      <c r="G4">
        <v>31856000</v>
      </c>
      <c r="H4">
        <v>1.920712</v>
      </c>
      <c r="I4">
        <v>0</v>
      </c>
      <c r="J4">
        <v>0</v>
      </c>
      <c r="K4">
        <v>0</v>
      </c>
      <c r="L4">
        <v>0</v>
      </c>
      <c r="M4">
        <v>129.99999</v>
      </c>
      <c r="N4">
        <v>30</v>
      </c>
      <c r="O4">
        <v>3.539556</v>
      </c>
      <c r="P4" s="81"/>
      <c r="Q4" s="55"/>
      <c r="R4" s="55">
        <f t="shared" si="0"/>
        <v>0</v>
      </c>
      <c r="S4" s="55"/>
      <c r="T4" s="55"/>
      <c r="U4" s="55"/>
      <c r="V4" s="55"/>
      <c r="W4" s="55"/>
      <c r="X4" s="55"/>
      <c r="Y4" s="55"/>
      <c r="Z4" s="76"/>
    </row>
    <row r="5" spans="1:26" ht="12.75">
      <c r="A5">
        <v>3</v>
      </c>
      <c r="B5">
        <v>0</v>
      </c>
      <c r="C5">
        <v>0</v>
      </c>
      <c r="D5"/>
      <c r="E5">
        <v>1197</v>
      </c>
      <c r="F5">
        <v>3421</v>
      </c>
      <c r="G5">
        <v>27853600</v>
      </c>
      <c r="H5">
        <v>2.298233</v>
      </c>
      <c r="I5">
        <v>0</v>
      </c>
      <c r="J5">
        <v>0</v>
      </c>
      <c r="K5">
        <v>0</v>
      </c>
      <c r="L5">
        <v>0</v>
      </c>
      <c r="M5">
        <v>129.49601</v>
      </c>
      <c r="N5">
        <v>30</v>
      </c>
      <c r="O5">
        <v>3.094844</v>
      </c>
      <c r="P5" s="81"/>
      <c r="Q5" s="55"/>
      <c r="R5" s="55">
        <f t="shared" si="0"/>
        <v>0</v>
      </c>
      <c r="S5" s="55"/>
      <c r="T5" s="55"/>
      <c r="U5" s="55"/>
      <c r="V5" s="55"/>
      <c r="W5" s="55"/>
      <c r="X5" s="55"/>
      <c r="Y5" s="55"/>
      <c r="Z5" s="76"/>
    </row>
    <row r="6" spans="1:26" ht="12.75">
      <c r="A6">
        <v>4</v>
      </c>
      <c r="B6">
        <v>0</v>
      </c>
      <c r="C6">
        <v>0</v>
      </c>
      <c r="D6"/>
      <c r="E6">
        <v>1650</v>
      </c>
      <c r="F6">
        <v>4707</v>
      </c>
      <c r="G6">
        <v>38134720</v>
      </c>
      <c r="H6">
        <v>1.66322</v>
      </c>
      <c r="I6">
        <v>0</v>
      </c>
      <c r="J6">
        <v>0</v>
      </c>
      <c r="K6">
        <v>0</v>
      </c>
      <c r="L6">
        <v>0</v>
      </c>
      <c r="M6">
        <v>128.863544</v>
      </c>
      <c r="N6">
        <v>30</v>
      </c>
      <c r="O6">
        <v>4.237191</v>
      </c>
      <c r="P6" s="81"/>
      <c r="Q6" s="55"/>
      <c r="R6" s="55">
        <f t="shared" si="0"/>
        <v>0</v>
      </c>
      <c r="S6" s="55"/>
      <c r="T6" s="55"/>
      <c r="U6" s="55"/>
      <c r="V6" s="55"/>
      <c r="W6" s="55"/>
      <c r="X6" s="55"/>
      <c r="Y6" s="55"/>
      <c r="Z6" s="76"/>
    </row>
    <row r="7" spans="1:26" ht="12.75">
      <c r="A7">
        <v>5</v>
      </c>
      <c r="B7">
        <v>0</v>
      </c>
      <c r="C7">
        <v>0</v>
      </c>
      <c r="D7"/>
      <c r="E7">
        <v>1600</v>
      </c>
      <c r="F7">
        <v>4488</v>
      </c>
      <c r="G7">
        <v>37258720</v>
      </c>
      <c r="H7">
        <v>1.804256</v>
      </c>
      <c r="I7">
        <v>0</v>
      </c>
      <c r="J7">
        <v>0</v>
      </c>
      <c r="K7">
        <v>0</v>
      </c>
      <c r="L7">
        <v>0</v>
      </c>
      <c r="M7">
        <v>128.84441</v>
      </c>
      <c r="N7">
        <v>30</v>
      </c>
      <c r="O7">
        <v>4.139858</v>
      </c>
      <c r="P7" s="81"/>
      <c r="Q7" s="55"/>
      <c r="R7" s="55">
        <f t="shared" si="0"/>
        <v>0</v>
      </c>
      <c r="S7" s="56"/>
      <c r="T7" s="55"/>
      <c r="U7" s="55"/>
      <c r="V7" s="55"/>
      <c r="W7" s="55"/>
      <c r="X7" s="55"/>
      <c r="Y7" s="55"/>
      <c r="Z7" s="76"/>
    </row>
    <row r="8" spans="1:26" ht="12.75">
      <c r="A8">
        <v>6</v>
      </c>
      <c r="B8">
        <v>0</v>
      </c>
      <c r="C8">
        <v>0</v>
      </c>
      <c r="D8"/>
      <c r="E8">
        <v>1703</v>
      </c>
      <c r="F8">
        <v>4758</v>
      </c>
      <c r="G8">
        <v>39482560</v>
      </c>
      <c r="H8">
        <v>1.774481</v>
      </c>
      <c r="I8">
        <v>0</v>
      </c>
      <c r="J8">
        <v>0</v>
      </c>
      <c r="K8">
        <v>0</v>
      </c>
      <c r="L8">
        <v>0</v>
      </c>
      <c r="M8">
        <v>130.000008</v>
      </c>
      <c r="N8">
        <v>30</v>
      </c>
      <c r="O8">
        <v>4.386951</v>
      </c>
      <c r="P8" s="81"/>
      <c r="Q8" s="55"/>
      <c r="R8" s="55">
        <f t="shared" si="0"/>
        <v>0</v>
      </c>
      <c r="S8" s="55"/>
      <c r="T8" s="55"/>
      <c r="U8" s="55"/>
      <c r="V8" s="55"/>
      <c r="W8" s="55"/>
      <c r="X8" s="55"/>
      <c r="Y8" s="55"/>
      <c r="Z8" s="76"/>
    </row>
    <row r="9" spans="1:26" ht="12.75">
      <c r="A9">
        <v>11</v>
      </c>
      <c r="B9">
        <v>0</v>
      </c>
      <c r="C9">
        <v>0</v>
      </c>
      <c r="D9"/>
      <c r="E9">
        <v>40</v>
      </c>
      <c r="F9">
        <v>666</v>
      </c>
      <c r="G9">
        <v>213120</v>
      </c>
      <c r="H9">
        <v>0.642372</v>
      </c>
      <c r="I9">
        <v>0</v>
      </c>
      <c r="J9">
        <v>0</v>
      </c>
      <c r="K9">
        <v>0</v>
      </c>
      <c r="L9">
        <v>0</v>
      </c>
      <c r="M9">
        <v>129.999992</v>
      </c>
      <c r="N9">
        <v>0</v>
      </c>
      <c r="O9">
        <v>0.02368</v>
      </c>
      <c r="P9" s="81"/>
      <c r="Q9" s="55"/>
      <c r="R9" s="55">
        <f t="shared" si="0"/>
        <v>0</v>
      </c>
      <c r="S9" s="55"/>
      <c r="T9" s="55"/>
      <c r="U9" s="55"/>
      <c r="V9" s="55"/>
      <c r="W9" s="55"/>
      <c r="X9" s="55"/>
      <c r="Y9" s="55"/>
      <c r="Z9" s="76"/>
    </row>
    <row r="10" spans="1:26" ht="12.75">
      <c r="A10">
        <v>12</v>
      </c>
      <c r="B10">
        <v>0</v>
      </c>
      <c r="C10">
        <v>0</v>
      </c>
      <c r="D10"/>
      <c r="E10">
        <v>51</v>
      </c>
      <c r="F10">
        <v>955</v>
      </c>
      <c r="G10">
        <v>305600</v>
      </c>
      <c r="H10">
        <v>0.543603</v>
      </c>
      <c r="I10">
        <v>0</v>
      </c>
      <c r="J10">
        <v>0</v>
      </c>
      <c r="K10">
        <v>0</v>
      </c>
      <c r="L10">
        <v>0</v>
      </c>
      <c r="M10">
        <v>130.000004</v>
      </c>
      <c r="N10">
        <v>0</v>
      </c>
      <c r="O10">
        <v>0.033956</v>
      </c>
      <c r="P10" s="81"/>
      <c r="Q10" s="55"/>
      <c r="R10" s="55">
        <f t="shared" si="0"/>
        <v>0</v>
      </c>
      <c r="S10" s="55"/>
      <c r="T10" s="55"/>
      <c r="U10" s="55"/>
      <c r="V10" s="55"/>
      <c r="W10" s="55"/>
      <c r="X10" s="55"/>
      <c r="Y10" s="55"/>
      <c r="Z10" s="76"/>
    </row>
    <row r="11" spans="1:26" ht="12.75">
      <c r="A11">
        <v>13</v>
      </c>
      <c r="B11">
        <v>0</v>
      </c>
      <c r="C11">
        <v>0</v>
      </c>
      <c r="D11"/>
      <c r="E11">
        <v>43</v>
      </c>
      <c r="F11">
        <v>663</v>
      </c>
      <c r="G11">
        <v>212160</v>
      </c>
      <c r="H11">
        <v>0.571845</v>
      </c>
      <c r="I11">
        <v>0</v>
      </c>
      <c r="J11">
        <v>0</v>
      </c>
      <c r="K11">
        <v>0</v>
      </c>
      <c r="L11">
        <v>0</v>
      </c>
      <c r="M11">
        <v>121.980523</v>
      </c>
      <c r="N11">
        <v>0</v>
      </c>
      <c r="O11">
        <v>0.023573</v>
      </c>
      <c r="P11" s="81"/>
      <c r="Q11" s="55"/>
      <c r="R11" s="55">
        <f t="shared" si="0"/>
        <v>0</v>
      </c>
      <c r="S11" s="55"/>
      <c r="T11" s="55"/>
      <c r="U11" s="55"/>
      <c r="V11" s="55"/>
      <c r="W11" s="55"/>
      <c r="X11" s="55"/>
      <c r="Y11" s="55"/>
      <c r="Z11" s="76"/>
    </row>
    <row r="12" spans="1:26" ht="12.75">
      <c r="A12">
        <v>14</v>
      </c>
      <c r="B12">
        <v>0</v>
      </c>
      <c r="C12">
        <v>0</v>
      </c>
      <c r="D12"/>
      <c r="E12">
        <v>42</v>
      </c>
      <c r="F12">
        <v>777</v>
      </c>
      <c r="G12">
        <v>248640</v>
      </c>
      <c r="H12">
        <v>0.628458</v>
      </c>
      <c r="I12">
        <v>0</v>
      </c>
      <c r="J12">
        <v>0</v>
      </c>
      <c r="K12">
        <v>0</v>
      </c>
      <c r="L12">
        <v>0</v>
      </c>
      <c r="M12">
        <v>129.999995</v>
      </c>
      <c r="N12">
        <v>0</v>
      </c>
      <c r="O12">
        <v>0.027627</v>
      </c>
      <c r="P12" s="81"/>
      <c r="Q12" s="55"/>
      <c r="R12" s="55">
        <f t="shared" si="0"/>
        <v>0</v>
      </c>
      <c r="S12" s="55"/>
      <c r="T12" s="55"/>
      <c r="U12" s="55"/>
      <c r="V12" s="55"/>
      <c r="W12" s="55"/>
      <c r="X12" s="55"/>
      <c r="Y12" s="55"/>
      <c r="Z12" s="76"/>
    </row>
    <row r="13" spans="1:26" ht="12.75">
      <c r="A13">
        <v>15</v>
      </c>
      <c r="B13">
        <v>0</v>
      </c>
      <c r="C13">
        <v>0</v>
      </c>
      <c r="D13"/>
      <c r="E13">
        <v>53</v>
      </c>
      <c r="F13">
        <v>1111</v>
      </c>
      <c r="G13">
        <v>355520</v>
      </c>
      <c r="H13">
        <v>0.450142</v>
      </c>
      <c r="I13">
        <v>0</v>
      </c>
      <c r="J13">
        <v>0</v>
      </c>
      <c r="K13">
        <v>0</v>
      </c>
      <c r="L13">
        <v>0</v>
      </c>
      <c r="M13">
        <v>118.138686</v>
      </c>
      <c r="N13">
        <v>0</v>
      </c>
      <c r="O13">
        <v>0.039502</v>
      </c>
      <c r="P13" s="81"/>
      <c r="Q13" s="55"/>
      <c r="R13" s="55">
        <f t="shared" si="0"/>
        <v>0</v>
      </c>
      <c r="S13" s="55"/>
      <c r="T13" s="55"/>
      <c r="U13" s="55"/>
      <c r="V13" s="55"/>
      <c r="W13" s="55"/>
      <c r="X13" s="55"/>
      <c r="Y13" s="55"/>
      <c r="Z13" s="76"/>
    </row>
    <row r="14" spans="1:26" ht="12.75">
      <c r="A14">
        <v>16</v>
      </c>
      <c r="B14">
        <v>0</v>
      </c>
      <c r="C14">
        <v>0</v>
      </c>
      <c r="D14"/>
      <c r="E14">
        <v>38</v>
      </c>
      <c r="F14">
        <v>549</v>
      </c>
      <c r="G14">
        <v>175680</v>
      </c>
      <c r="H14">
        <v>0.592898</v>
      </c>
      <c r="I14">
        <v>0</v>
      </c>
      <c r="J14">
        <v>0</v>
      </c>
      <c r="K14">
        <v>0</v>
      </c>
      <c r="L14">
        <v>0</v>
      </c>
      <c r="M14">
        <v>129.999997</v>
      </c>
      <c r="N14">
        <v>0</v>
      </c>
      <c r="O14">
        <v>0.01952</v>
      </c>
      <c r="P14" s="81"/>
      <c r="Q14" s="55"/>
      <c r="R14" s="55">
        <f t="shared" si="0"/>
        <v>0</v>
      </c>
      <c r="S14" s="55"/>
      <c r="T14" s="55"/>
      <c r="U14" s="55"/>
      <c r="V14" s="55"/>
      <c r="W14" s="55"/>
      <c r="X14" s="55"/>
      <c r="Y14" s="55"/>
      <c r="Z14" s="76"/>
    </row>
    <row r="15" spans="1:26" ht="12.75">
      <c r="A15">
        <v>17</v>
      </c>
      <c r="B15">
        <v>0</v>
      </c>
      <c r="C15">
        <v>0</v>
      </c>
      <c r="D15"/>
      <c r="E15">
        <v>48</v>
      </c>
      <c r="F15">
        <v>822</v>
      </c>
      <c r="G15">
        <v>263040</v>
      </c>
      <c r="H15">
        <v>0.552952</v>
      </c>
      <c r="I15">
        <v>0</v>
      </c>
      <c r="J15">
        <v>0</v>
      </c>
      <c r="K15">
        <v>0</v>
      </c>
      <c r="L15">
        <v>0</v>
      </c>
      <c r="M15">
        <v>129.999999</v>
      </c>
      <c r="N15">
        <v>0</v>
      </c>
      <c r="O15">
        <v>0.029227</v>
      </c>
      <c r="P15" s="81"/>
      <c r="Q15" s="55"/>
      <c r="R15" s="55">
        <f t="shared" si="0"/>
        <v>0</v>
      </c>
      <c r="S15" s="55"/>
      <c r="T15" s="55"/>
      <c r="U15" s="55"/>
      <c r="V15" s="55"/>
      <c r="W15" s="55"/>
      <c r="X15" s="55"/>
      <c r="Y15" s="55"/>
      <c r="Z15" s="76"/>
    </row>
    <row r="16" spans="1:26" ht="12.75">
      <c r="A16">
        <v>18</v>
      </c>
      <c r="B16">
        <v>0</v>
      </c>
      <c r="C16">
        <v>0</v>
      </c>
      <c r="D16"/>
      <c r="E16">
        <v>35</v>
      </c>
      <c r="F16">
        <v>659</v>
      </c>
      <c r="G16">
        <v>210880</v>
      </c>
      <c r="H16">
        <v>0.699287</v>
      </c>
      <c r="I16">
        <v>0</v>
      </c>
      <c r="J16">
        <v>0</v>
      </c>
      <c r="K16">
        <v>0</v>
      </c>
      <c r="L16">
        <v>0</v>
      </c>
      <c r="M16">
        <v>129.418106</v>
      </c>
      <c r="N16">
        <v>0</v>
      </c>
      <c r="O16">
        <v>0.023431</v>
      </c>
      <c r="P16" s="81"/>
      <c r="Q16" s="55"/>
      <c r="R16" s="55">
        <f t="shared" si="0"/>
        <v>0</v>
      </c>
      <c r="S16" s="55"/>
      <c r="T16" s="55"/>
      <c r="U16" s="55"/>
      <c r="V16" s="55"/>
      <c r="W16" s="55"/>
      <c r="X16" s="55"/>
      <c r="Y16" s="55"/>
      <c r="Z16" s="76"/>
    </row>
    <row r="17" spans="1:26" ht="12.75">
      <c r="A17">
        <v>19</v>
      </c>
      <c r="B17">
        <v>0</v>
      </c>
      <c r="C17">
        <v>0</v>
      </c>
      <c r="D17"/>
      <c r="E17">
        <v>44</v>
      </c>
      <c r="F17">
        <v>852</v>
      </c>
      <c r="G17">
        <v>272640</v>
      </c>
      <c r="H17">
        <v>0.587925</v>
      </c>
      <c r="I17">
        <v>0</v>
      </c>
      <c r="J17">
        <v>0</v>
      </c>
      <c r="K17">
        <v>0</v>
      </c>
      <c r="L17">
        <v>0</v>
      </c>
      <c r="M17">
        <v>129.999998</v>
      </c>
      <c r="N17">
        <v>0</v>
      </c>
      <c r="O17">
        <v>0.030293</v>
      </c>
      <c r="P17" s="81"/>
      <c r="Q17" s="55"/>
      <c r="R17" s="55">
        <f t="shared" si="0"/>
        <v>0</v>
      </c>
      <c r="S17" s="55"/>
      <c r="T17" s="55"/>
      <c r="U17" s="55"/>
      <c r="V17" s="55"/>
      <c r="W17" s="55"/>
      <c r="X17" s="55"/>
      <c r="Y17" s="55"/>
      <c r="Z17" s="76"/>
    </row>
    <row r="18" spans="1:26" ht="12.75">
      <c r="A18">
        <v>20</v>
      </c>
      <c r="B18">
        <v>0</v>
      </c>
      <c r="C18">
        <v>0</v>
      </c>
      <c r="D18"/>
      <c r="E18">
        <v>49</v>
      </c>
      <c r="F18">
        <v>802</v>
      </c>
      <c r="G18">
        <v>256640</v>
      </c>
      <c r="H18">
        <v>0.504348</v>
      </c>
      <c r="I18">
        <v>0</v>
      </c>
      <c r="J18">
        <v>0</v>
      </c>
      <c r="K18">
        <v>0</v>
      </c>
      <c r="L18">
        <v>0</v>
      </c>
      <c r="M18">
        <v>122.57652</v>
      </c>
      <c r="N18">
        <v>0</v>
      </c>
      <c r="O18">
        <v>0.028516</v>
      </c>
      <c r="P18" s="81"/>
      <c r="Q18" s="55"/>
      <c r="R18" s="55">
        <f t="shared" si="0"/>
        <v>0</v>
      </c>
      <c r="S18" s="55"/>
      <c r="T18" s="55"/>
      <c r="U18" s="55"/>
      <c r="V18" s="55"/>
      <c r="W18" s="55"/>
      <c r="X18" s="55"/>
      <c r="Y18" s="55"/>
      <c r="Z18" s="76"/>
    </row>
    <row r="19" spans="1:26" ht="12.75">
      <c r="A19">
        <v>21</v>
      </c>
      <c r="B19">
        <v>0</v>
      </c>
      <c r="C19">
        <v>0</v>
      </c>
      <c r="D19"/>
      <c r="E19">
        <v>1114</v>
      </c>
      <c r="F19">
        <v>2222</v>
      </c>
      <c r="G19">
        <v>26664000</v>
      </c>
      <c r="H19">
        <v>1.213779</v>
      </c>
      <c r="I19">
        <v>0</v>
      </c>
      <c r="J19">
        <v>0</v>
      </c>
      <c r="K19">
        <v>0</v>
      </c>
      <c r="L19">
        <v>0</v>
      </c>
      <c r="M19">
        <v>130.000004</v>
      </c>
      <c r="N19">
        <v>30</v>
      </c>
      <c r="O19">
        <v>2.962667</v>
      </c>
      <c r="P19" s="81"/>
      <c r="Q19" s="55"/>
      <c r="R19" s="55">
        <f t="shared" si="0"/>
        <v>0</v>
      </c>
      <c r="S19" s="55"/>
      <c r="T19" s="55"/>
      <c r="U19" s="55"/>
      <c r="V19" s="55"/>
      <c r="W19" s="55"/>
      <c r="X19" s="55"/>
      <c r="Y19" s="55"/>
      <c r="Z19" s="76"/>
    </row>
    <row r="20" spans="1:26" ht="12.75">
      <c r="A20">
        <v>22</v>
      </c>
      <c r="B20">
        <v>0</v>
      </c>
      <c r="C20">
        <v>0</v>
      </c>
      <c r="D20"/>
      <c r="E20">
        <v>2407</v>
      </c>
      <c r="F20">
        <v>4803</v>
      </c>
      <c r="G20">
        <v>57636000</v>
      </c>
      <c r="H20">
        <v>0.98345</v>
      </c>
      <c r="I20">
        <v>0</v>
      </c>
      <c r="J20">
        <v>0</v>
      </c>
      <c r="K20">
        <v>0</v>
      </c>
      <c r="L20">
        <v>0</v>
      </c>
      <c r="M20">
        <v>129.999995</v>
      </c>
      <c r="N20">
        <v>30</v>
      </c>
      <c r="O20">
        <v>6.404</v>
      </c>
      <c r="P20" s="81"/>
      <c r="Q20" s="55"/>
      <c r="R20" s="55">
        <f t="shared" si="0"/>
        <v>0</v>
      </c>
      <c r="S20" s="55"/>
      <c r="T20" s="55"/>
      <c r="U20" s="55"/>
      <c r="V20" s="55"/>
      <c r="W20" s="55"/>
      <c r="X20" s="55"/>
      <c r="Y20" s="55"/>
      <c r="Z20" s="76"/>
    </row>
    <row r="21" spans="1:26" ht="12.75">
      <c r="A21">
        <v>23</v>
      </c>
      <c r="B21">
        <v>0</v>
      </c>
      <c r="C21">
        <v>0</v>
      </c>
      <c r="D21"/>
      <c r="E21">
        <v>2046</v>
      </c>
      <c r="F21">
        <v>4083</v>
      </c>
      <c r="G21">
        <v>48996000</v>
      </c>
      <c r="H21">
        <v>0.906457</v>
      </c>
      <c r="I21">
        <v>0</v>
      </c>
      <c r="J21">
        <v>0</v>
      </c>
      <c r="K21">
        <v>0</v>
      </c>
      <c r="L21">
        <v>0</v>
      </c>
      <c r="M21">
        <v>129.05489</v>
      </c>
      <c r="N21">
        <v>30</v>
      </c>
      <c r="O21">
        <v>5.444</v>
      </c>
      <c r="P21" s="81"/>
      <c r="Q21" s="55"/>
      <c r="R21" s="55">
        <f t="shared" si="0"/>
        <v>0</v>
      </c>
      <c r="S21" s="55"/>
      <c r="T21" s="55"/>
      <c r="U21" s="55"/>
      <c r="V21" s="55"/>
      <c r="W21" s="55"/>
      <c r="X21" s="55"/>
      <c r="Y21" s="55"/>
      <c r="Z21" s="76"/>
    </row>
    <row r="22" spans="1:26" ht="12.75">
      <c r="A22">
        <v>24</v>
      </c>
      <c r="B22">
        <v>0</v>
      </c>
      <c r="C22">
        <v>0</v>
      </c>
      <c r="D22"/>
      <c r="E22">
        <v>2515</v>
      </c>
      <c r="F22">
        <v>5024</v>
      </c>
      <c r="G22">
        <v>60288000</v>
      </c>
      <c r="H22">
        <v>1.297956</v>
      </c>
      <c r="I22">
        <v>0</v>
      </c>
      <c r="J22">
        <v>0</v>
      </c>
      <c r="K22">
        <v>0</v>
      </c>
      <c r="L22">
        <v>0</v>
      </c>
      <c r="M22">
        <v>127.5819</v>
      </c>
      <c r="N22">
        <v>30</v>
      </c>
      <c r="O22">
        <v>6.698667</v>
      </c>
      <c r="P22" s="81"/>
      <c r="Q22" s="55"/>
      <c r="R22" s="55">
        <f t="shared" si="0"/>
        <v>0</v>
      </c>
      <c r="S22" s="55"/>
      <c r="T22" s="55"/>
      <c r="U22" s="55"/>
      <c r="V22" s="55"/>
      <c r="W22" s="55"/>
      <c r="X22" s="55"/>
      <c r="Y22" s="55"/>
      <c r="Z22" s="76"/>
    </row>
    <row r="23" spans="1:26" ht="12.75">
      <c r="A23">
        <v>0</v>
      </c>
      <c r="B23">
        <v>1</v>
      </c>
      <c r="C23">
        <v>0</v>
      </c>
      <c r="D23"/>
      <c r="E23">
        <v>1452</v>
      </c>
      <c r="F23">
        <v>4136</v>
      </c>
      <c r="G23">
        <v>33817280</v>
      </c>
      <c r="H23">
        <v>1.755762</v>
      </c>
      <c r="I23">
        <v>0</v>
      </c>
      <c r="J23">
        <v>0</v>
      </c>
      <c r="K23">
        <v>0</v>
      </c>
      <c r="L23">
        <v>0</v>
      </c>
      <c r="M23">
        <v>129.872102</v>
      </c>
      <c r="N23">
        <v>30</v>
      </c>
      <c r="O23">
        <v>3.757476</v>
      </c>
      <c r="P23" s="81"/>
      <c r="Q23" s="55"/>
      <c r="R23" s="55">
        <f t="shared" si="0"/>
        <v>0</v>
      </c>
      <c r="S23" s="55"/>
      <c r="T23" s="55"/>
      <c r="U23" s="55"/>
      <c r="V23" s="55"/>
      <c r="W23" s="55"/>
      <c r="X23" s="55"/>
      <c r="Y23" s="55"/>
      <c r="Z23" s="76"/>
    </row>
    <row r="24" spans="1:26" ht="12.75">
      <c r="A24">
        <v>0</v>
      </c>
      <c r="B24">
        <v>2</v>
      </c>
      <c r="C24">
        <v>0</v>
      </c>
      <c r="D24"/>
      <c r="E24">
        <v>1377</v>
      </c>
      <c r="F24">
        <v>3839</v>
      </c>
      <c r="G24">
        <v>32273920</v>
      </c>
      <c r="H24">
        <v>1.520736</v>
      </c>
      <c r="I24">
        <v>0</v>
      </c>
      <c r="J24">
        <v>0</v>
      </c>
      <c r="K24">
        <v>0</v>
      </c>
      <c r="L24">
        <v>0</v>
      </c>
      <c r="M24">
        <v>130.000003</v>
      </c>
      <c r="N24">
        <v>30</v>
      </c>
      <c r="O24">
        <v>3.585991</v>
      </c>
      <c r="P24" s="81"/>
      <c r="Q24" s="55"/>
      <c r="R24" s="55">
        <f t="shared" si="0"/>
        <v>0</v>
      </c>
      <c r="S24" s="55"/>
      <c r="T24" s="55"/>
      <c r="U24" s="55"/>
      <c r="V24" s="55"/>
      <c r="W24" s="55"/>
      <c r="X24" s="55"/>
      <c r="Y24" s="55"/>
      <c r="Z24" s="76"/>
    </row>
    <row r="25" spans="1:26" ht="12.75">
      <c r="A25">
        <v>0</v>
      </c>
      <c r="B25">
        <v>3</v>
      </c>
      <c r="C25">
        <v>0</v>
      </c>
      <c r="D25"/>
      <c r="E25">
        <v>1185</v>
      </c>
      <c r="F25">
        <v>3238</v>
      </c>
      <c r="G25">
        <v>27666560</v>
      </c>
      <c r="H25">
        <v>2.027952</v>
      </c>
      <c r="I25">
        <v>0</v>
      </c>
      <c r="J25">
        <v>0</v>
      </c>
      <c r="K25">
        <v>0</v>
      </c>
      <c r="L25">
        <v>0</v>
      </c>
      <c r="M25">
        <v>129.67108</v>
      </c>
      <c r="N25">
        <v>30</v>
      </c>
      <c r="O25">
        <v>3.074062</v>
      </c>
      <c r="P25" s="81"/>
      <c r="Q25" s="55"/>
      <c r="R25" s="55">
        <f t="shared" si="0"/>
        <v>0</v>
      </c>
      <c r="S25" s="55"/>
      <c r="T25" s="55"/>
      <c r="U25" s="55"/>
      <c r="V25" s="55"/>
      <c r="W25" s="55"/>
      <c r="X25" s="55"/>
      <c r="Y25" s="55"/>
      <c r="Z25" s="76"/>
    </row>
    <row r="26" spans="1:26" ht="12.75">
      <c r="A26">
        <v>0</v>
      </c>
      <c r="B26">
        <v>4</v>
      </c>
      <c r="C26">
        <v>0</v>
      </c>
      <c r="D26"/>
      <c r="E26">
        <v>1646</v>
      </c>
      <c r="F26">
        <v>4705</v>
      </c>
      <c r="G26">
        <v>38110720</v>
      </c>
      <c r="H26">
        <v>1.626091</v>
      </c>
      <c r="I26">
        <v>0</v>
      </c>
      <c r="J26">
        <v>0</v>
      </c>
      <c r="K26">
        <v>0</v>
      </c>
      <c r="L26">
        <v>0</v>
      </c>
      <c r="M26">
        <v>129.989204</v>
      </c>
      <c r="N26">
        <v>30</v>
      </c>
      <c r="O26">
        <v>4.234524</v>
      </c>
      <c r="P26" s="81"/>
      <c r="Q26" s="55"/>
      <c r="R26" s="55">
        <f t="shared" si="0"/>
        <v>0</v>
      </c>
      <c r="S26" s="55"/>
      <c r="T26" s="55"/>
      <c r="U26" s="55"/>
      <c r="V26" s="55"/>
      <c r="W26" s="55"/>
      <c r="X26" s="55"/>
      <c r="Y26" s="55"/>
      <c r="Z26" s="76"/>
    </row>
    <row r="27" spans="1:26" ht="12.75">
      <c r="A27">
        <v>0</v>
      </c>
      <c r="B27">
        <v>5</v>
      </c>
      <c r="C27">
        <v>0</v>
      </c>
      <c r="D27"/>
      <c r="E27">
        <v>1578</v>
      </c>
      <c r="F27">
        <v>4427</v>
      </c>
      <c r="G27">
        <v>36877120</v>
      </c>
      <c r="H27">
        <v>1.813864</v>
      </c>
      <c r="I27">
        <v>0</v>
      </c>
      <c r="J27">
        <v>0</v>
      </c>
      <c r="K27">
        <v>0</v>
      </c>
      <c r="L27">
        <v>0</v>
      </c>
      <c r="M27">
        <v>128.618273</v>
      </c>
      <c r="N27">
        <v>30</v>
      </c>
      <c r="O27">
        <v>4.097458</v>
      </c>
      <c r="P27" s="81"/>
      <c r="Q27" s="55"/>
      <c r="R27" s="55">
        <f t="shared" si="0"/>
        <v>0</v>
      </c>
      <c r="S27" s="55"/>
      <c r="T27" s="55"/>
      <c r="U27" s="55"/>
      <c r="V27" s="55"/>
      <c r="W27" s="55"/>
      <c r="X27" s="55"/>
      <c r="Y27" s="55"/>
      <c r="Z27" s="76"/>
    </row>
    <row r="28" spans="1:26" ht="12.75">
      <c r="A28">
        <v>0</v>
      </c>
      <c r="B28">
        <v>6</v>
      </c>
      <c r="C28">
        <v>0</v>
      </c>
      <c r="D28"/>
      <c r="E28">
        <v>1681</v>
      </c>
      <c r="F28">
        <v>4717</v>
      </c>
      <c r="G28">
        <v>38990560</v>
      </c>
      <c r="H28">
        <v>1.779875</v>
      </c>
      <c r="I28">
        <v>0</v>
      </c>
      <c r="J28">
        <v>0</v>
      </c>
      <c r="K28">
        <v>0</v>
      </c>
      <c r="L28">
        <v>0</v>
      </c>
      <c r="M28">
        <v>130</v>
      </c>
      <c r="N28">
        <v>30</v>
      </c>
      <c r="O28">
        <v>4.332284</v>
      </c>
      <c r="P28" s="81"/>
      <c r="Q28" s="55"/>
      <c r="R28" s="55">
        <f t="shared" si="0"/>
        <v>0</v>
      </c>
      <c r="S28" s="55"/>
      <c r="T28" s="55"/>
      <c r="U28" s="55"/>
      <c r="V28" s="55"/>
      <c r="W28" s="55"/>
      <c r="X28" s="55"/>
      <c r="Y28" s="55"/>
      <c r="Z28" s="76"/>
    </row>
    <row r="29" spans="1:26" ht="12.75">
      <c r="A29">
        <v>0</v>
      </c>
      <c r="B29">
        <v>11</v>
      </c>
      <c r="C29">
        <v>0</v>
      </c>
      <c r="D29"/>
      <c r="E29">
        <v>681</v>
      </c>
      <c r="F29">
        <v>1355</v>
      </c>
      <c r="G29">
        <v>16260000</v>
      </c>
      <c r="H29">
        <v>2.318268</v>
      </c>
      <c r="I29">
        <v>0</v>
      </c>
      <c r="J29">
        <v>0</v>
      </c>
      <c r="K29">
        <v>0</v>
      </c>
      <c r="L29">
        <v>0</v>
      </c>
      <c r="M29">
        <v>130</v>
      </c>
      <c r="N29">
        <v>30</v>
      </c>
      <c r="O29">
        <v>1.806667</v>
      </c>
      <c r="P29" s="81"/>
      <c r="Q29" s="55"/>
      <c r="R29" s="55">
        <f t="shared" si="0"/>
        <v>0</v>
      </c>
      <c r="S29" s="55"/>
      <c r="T29" s="55"/>
      <c r="U29" s="55"/>
      <c r="V29" s="55"/>
      <c r="W29" s="55"/>
      <c r="X29" s="55"/>
      <c r="Y29" s="55"/>
      <c r="Z29" s="76"/>
    </row>
    <row r="30" spans="1:26" ht="12.75">
      <c r="A30">
        <v>0</v>
      </c>
      <c r="B30">
        <v>12</v>
      </c>
      <c r="C30">
        <v>0</v>
      </c>
      <c r="D30"/>
      <c r="E30">
        <v>975</v>
      </c>
      <c r="F30">
        <v>1939</v>
      </c>
      <c r="G30">
        <v>23268000</v>
      </c>
      <c r="H30">
        <v>2.280571</v>
      </c>
      <c r="I30">
        <v>0</v>
      </c>
      <c r="J30">
        <v>0</v>
      </c>
      <c r="K30">
        <v>0</v>
      </c>
      <c r="L30">
        <v>0</v>
      </c>
      <c r="M30">
        <v>130</v>
      </c>
      <c r="N30">
        <v>30</v>
      </c>
      <c r="O30">
        <v>2.585333</v>
      </c>
      <c r="P30" s="81"/>
      <c r="Q30" s="55"/>
      <c r="R30" s="55">
        <f t="shared" si="0"/>
        <v>0</v>
      </c>
      <c r="S30" s="55"/>
      <c r="T30" s="55"/>
      <c r="U30" s="55"/>
      <c r="V30" s="55"/>
      <c r="W30" s="55"/>
      <c r="X30" s="55"/>
      <c r="Y30" s="55"/>
      <c r="Z30" s="76"/>
    </row>
    <row r="31" spans="1:26" ht="12.75">
      <c r="A31">
        <v>0</v>
      </c>
      <c r="B31">
        <v>13</v>
      </c>
      <c r="C31">
        <v>0</v>
      </c>
      <c r="D31"/>
      <c r="E31">
        <v>679</v>
      </c>
      <c r="F31">
        <v>1349</v>
      </c>
      <c r="G31">
        <v>16188000</v>
      </c>
      <c r="H31">
        <v>2.434499</v>
      </c>
      <c r="I31">
        <v>0</v>
      </c>
      <c r="J31">
        <v>0</v>
      </c>
      <c r="K31">
        <v>0</v>
      </c>
      <c r="L31">
        <v>0</v>
      </c>
      <c r="M31">
        <v>128.205573</v>
      </c>
      <c r="N31">
        <v>30</v>
      </c>
      <c r="O31">
        <v>1.798667</v>
      </c>
      <c r="P31" s="81"/>
      <c r="Q31" s="55"/>
      <c r="R31" s="55">
        <f t="shared" si="0"/>
        <v>0</v>
      </c>
      <c r="S31" s="55"/>
      <c r="T31" s="55"/>
      <c r="U31" s="55"/>
      <c r="V31" s="55"/>
      <c r="W31" s="55"/>
      <c r="X31" s="55"/>
      <c r="Y31" s="55"/>
      <c r="Z31" s="76"/>
    </row>
    <row r="32" spans="1:26" ht="12.75">
      <c r="A32">
        <v>0</v>
      </c>
      <c r="B32">
        <v>14</v>
      </c>
      <c r="C32">
        <v>0</v>
      </c>
      <c r="D32"/>
      <c r="E32">
        <v>796</v>
      </c>
      <c r="F32">
        <v>1589</v>
      </c>
      <c r="G32">
        <v>19068000</v>
      </c>
      <c r="H32">
        <v>2.20883</v>
      </c>
      <c r="I32">
        <v>0</v>
      </c>
      <c r="J32">
        <v>0</v>
      </c>
      <c r="K32">
        <v>0</v>
      </c>
      <c r="L32">
        <v>0</v>
      </c>
      <c r="M32">
        <v>130</v>
      </c>
      <c r="N32">
        <v>30</v>
      </c>
      <c r="O32">
        <v>2.118667</v>
      </c>
      <c r="P32" s="81"/>
      <c r="Q32" s="55"/>
      <c r="R32" s="55">
        <f t="shared" si="0"/>
        <v>0</v>
      </c>
      <c r="S32" s="55"/>
      <c r="T32" s="55"/>
      <c r="U32" s="55"/>
      <c r="V32" s="55"/>
      <c r="W32" s="55"/>
      <c r="X32" s="55"/>
      <c r="Y32" s="55"/>
      <c r="Z32" s="76"/>
    </row>
    <row r="33" spans="1:26" ht="12.75">
      <c r="A33">
        <v>0</v>
      </c>
      <c r="B33">
        <v>15</v>
      </c>
      <c r="C33">
        <v>0</v>
      </c>
      <c r="D33"/>
      <c r="E33">
        <v>1104</v>
      </c>
      <c r="F33">
        <v>2199</v>
      </c>
      <c r="G33">
        <v>26388000</v>
      </c>
      <c r="H33">
        <v>2.296969</v>
      </c>
      <c r="I33">
        <v>0</v>
      </c>
      <c r="J33">
        <v>0</v>
      </c>
      <c r="K33">
        <v>0</v>
      </c>
      <c r="L33">
        <v>0</v>
      </c>
      <c r="M33">
        <v>126.952874</v>
      </c>
      <c r="N33">
        <v>30</v>
      </c>
      <c r="O33">
        <v>2.932</v>
      </c>
      <c r="P33" s="81"/>
      <c r="Q33" s="55"/>
      <c r="R33" s="88"/>
      <c r="S33" s="55">
        <v>0.0001</v>
      </c>
      <c r="T33" s="55"/>
      <c r="U33" s="55"/>
      <c r="V33" s="55"/>
      <c r="W33" s="55"/>
      <c r="X33" s="55"/>
      <c r="Y33" s="55"/>
      <c r="Z33" s="76"/>
    </row>
    <row r="34" spans="1:26" ht="12.75">
      <c r="A34">
        <v>0</v>
      </c>
      <c r="B34">
        <v>16</v>
      </c>
      <c r="C34">
        <v>0</v>
      </c>
      <c r="D34"/>
      <c r="E34">
        <v>565</v>
      </c>
      <c r="F34">
        <v>1123</v>
      </c>
      <c r="G34">
        <v>13476000</v>
      </c>
      <c r="H34">
        <v>2.311257</v>
      </c>
      <c r="I34">
        <v>0</v>
      </c>
      <c r="J34">
        <v>0</v>
      </c>
      <c r="K34">
        <v>0</v>
      </c>
      <c r="L34">
        <v>0</v>
      </c>
      <c r="M34">
        <v>129.999999</v>
      </c>
      <c r="N34">
        <v>30</v>
      </c>
      <c r="O34">
        <v>1.497333</v>
      </c>
      <c r="P34" s="81"/>
      <c r="Q34" s="55"/>
      <c r="R34" s="88"/>
      <c r="S34" s="55">
        <v>0.0001</v>
      </c>
      <c r="T34" s="55"/>
      <c r="U34" s="55"/>
      <c r="V34" s="55"/>
      <c r="W34" s="55"/>
      <c r="X34" s="55"/>
      <c r="Y34" s="55"/>
      <c r="Z34" s="76"/>
    </row>
    <row r="35" spans="1:26" ht="12.75">
      <c r="A35">
        <v>0</v>
      </c>
      <c r="B35">
        <v>17</v>
      </c>
      <c r="C35">
        <v>0</v>
      </c>
      <c r="D35"/>
      <c r="E35">
        <v>841</v>
      </c>
      <c r="F35">
        <v>1672</v>
      </c>
      <c r="G35">
        <v>20064000</v>
      </c>
      <c r="H35">
        <v>2.380548</v>
      </c>
      <c r="I35">
        <v>0</v>
      </c>
      <c r="J35">
        <v>0</v>
      </c>
      <c r="K35">
        <v>0</v>
      </c>
      <c r="L35">
        <v>0</v>
      </c>
      <c r="M35">
        <v>130.000004</v>
      </c>
      <c r="N35">
        <v>30</v>
      </c>
      <c r="O35">
        <v>2.229333</v>
      </c>
      <c r="P35" s="81"/>
      <c r="Q35" s="55"/>
      <c r="R35" s="88"/>
      <c r="S35" s="103">
        <v>0.05</v>
      </c>
      <c r="T35" s="55"/>
      <c r="U35" s="55"/>
      <c r="V35" s="55"/>
      <c r="W35" s="55"/>
      <c r="X35" s="55"/>
      <c r="Y35" s="55"/>
      <c r="Z35" s="76"/>
    </row>
    <row r="36" spans="1:26" ht="12.75">
      <c r="A36">
        <v>0</v>
      </c>
      <c r="B36">
        <v>18</v>
      </c>
      <c r="C36">
        <v>0</v>
      </c>
      <c r="D36"/>
      <c r="E36">
        <v>680</v>
      </c>
      <c r="F36">
        <v>1357</v>
      </c>
      <c r="G36">
        <v>16284000</v>
      </c>
      <c r="H36">
        <v>2.316311</v>
      </c>
      <c r="I36">
        <v>0</v>
      </c>
      <c r="J36">
        <v>0</v>
      </c>
      <c r="K36">
        <v>0</v>
      </c>
      <c r="L36">
        <v>0</v>
      </c>
      <c r="M36">
        <v>129.589114</v>
      </c>
      <c r="N36">
        <v>30</v>
      </c>
      <c r="O36">
        <v>1.809333</v>
      </c>
      <c r="P36" s="81"/>
      <c r="Q36" s="55"/>
      <c r="R36" s="88"/>
      <c r="S36" s="103">
        <v>0.05</v>
      </c>
      <c r="T36" s="55"/>
      <c r="U36" s="55"/>
      <c r="V36" s="55"/>
      <c r="W36" s="55"/>
      <c r="X36" s="55"/>
      <c r="Y36" s="55"/>
      <c r="Z36" s="76"/>
    </row>
    <row r="37" spans="1:26" ht="12.75">
      <c r="A37">
        <v>0</v>
      </c>
      <c r="B37">
        <v>19</v>
      </c>
      <c r="C37">
        <v>0</v>
      </c>
      <c r="D37"/>
      <c r="E37">
        <v>853</v>
      </c>
      <c r="F37">
        <v>1700</v>
      </c>
      <c r="G37">
        <v>20400000</v>
      </c>
      <c r="H37">
        <v>2.315831</v>
      </c>
      <c r="I37">
        <v>0</v>
      </c>
      <c r="J37">
        <v>0</v>
      </c>
      <c r="K37">
        <v>0</v>
      </c>
      <c r="L37">
        <v>0</v>
      </c>
      <c r="M37">
        <v>129.999999</v>
      </c>
      <c r="N37">
        <v>30</v>
      </c>
      <c r="O37">
        <v>2.266667</v>
      </c>
      <c r="P37" s="81"/>
      <c r="Q37" s="55"/>
      <c r="R37" s="88"/>
      <c r="S37" s="103">
        <v>0.05</v>
      </c>
      <c r="T37" s="55"/>
      <c r="U37" s="55"/>
      <c r="V37" s="55"/>
      <c r="W37" s="55"/>
      <c r="X37" s="55"/>
      <c r="Y37" s="55"/>
      <c r="Z37" s="76"/>
    </row>
    <row r="38" spans="1:26" ht="12.75">
      <c r="A38">
        <v>0</v>
      </c>
      <c r="B38">
        <v>20</v>
      </c>
      <c r="C38">
        <v>0</v>
      </c>
      <c r="D38"/>
      <c r="E38">
        <v>823</v>
      </c>
      <c r="F38">
        <v>1637</v>
      </c>
      <c r="G38">
        <v>19644000</v>
      </c>
      <c r="H38">
        <v>2.127053</v>
      </c>
      <c r="I38">
        <v>0</v>
      </c>
      <c r="J38">
        <v>0</v>
      </c>
      <c r="K38">
        <v>0</v>
      </c>
      <c r="L38">
        <v>0</v>
      </c>
      <c r="M38">
        <v>128.20753</v>
      </c>
      <c r="N38">
        <v>30</v>
      </c>
      <c r="O38">
        <v>2.182667</v>
      </c>
      <c r="P38" s="81"/>
      <c r="Q38" s="55"/>
      <c r="R38" s="88"/>
      <c r="S38" s="103">
        <v>0.05</v>
      </c>
      <c r="T38" s="55"/>
      <c r="U38" s="55"/>
      <c r="V38" s="55"/>
      <c r="W38" s="55"/>
      <c r="X38" s="55"/>
      <c r="Y38" s="55"/>
      <c r="Z38" s="76"/>
    </row>
    <row r="39" spans="1:26" ht="12.75">
      <c r="A39">
        <v>0</v>
      </c>
      <c r="B39">
        <v>21</v>
      </c>
      <c r="C39">
        <v>0</v>
      </c>
      <c r="D39"/>
      <c r="E39">
        <v>35</v>
      </c>
      <c r="F39">
        <v>1075</v>
      </c>
      <c r="G39">
        <v>344000</v>
      </c>
      <c r="H39">
        <v>1.437703</v>
      </c>
      <c r="I39">
        <v>0</v>
      </c>
      <c r="J39">
        <v>0</v>
      </c>
      <c r="K39">
        <v>0</v>
      </c>
      <c r="L39">
        <v>0</v>
      </c>
      <c r="M39">
        <v>129.999994</v>
      </c>
      <c r="N39">
        <v>30</v>
      </c>
      <c r="O39">
        <v>0.038222</v>
      </c>
      <c r="P39" s="81"/>
      <c r="Q39" s="55"/>
      <c r="R39" s="88"/>
      <c r="S39" s="103">
        <v>0.05</v>
      </c>
      <c r="T39" s="55"/>
      <c r="U39" s="55"/>
      <c r="V39" s="55"/>
      <c r="W39" s="55"/>
      <c r="X39" s="55"/>
      <c r="Y39" s="55"/>
      <c r="Z39" s="76"/>
    </row>
    <row r="40" spans="1:26" ht="12.75">
      <c r="A40">
        <v>0</v>
      </c>
      <c r="B40">
        <v>22</v>
      </c>
      <c r="C40">
        <v>0</v>
      </c>
      <c r="D40"/>
      <c r="E40">
        <v>74</v>
      </c>
      <c r="F40">
        <v>2378</v>
      </c>
      <c r="G40">
        <v>760960</v>
      </c>
      <c r="H40">
        <v>0.93325</v>
      </c>
      <c r="I40">
        <v>0</v>
      </c>
      <c r="J40">
        <v>0</v>
      </c>
      <c r="K40">
        <v>0</v>
      </c>
      <c r="L40">
        <v>0</v>
      </c>
      <c r="M40">
        <v>129.999997</v>
      </c>
      <c r="N40">
        <v>30</v>
      </c>
      <c r="O40">
        <v>0.084551</v>
      </c>
      <c r="P40" s="81"/>
      <c r="Q40" s="55"/>
      <c r="R40" s="88"/>
      <c r="S40" s="103">
        <v>0.05</v>
      </c>
      <c r="T40" s="55"/>
      <c r="U40" s="55"/>
      <c r="V40" s="55"/>
      <c r="W40" s="55"/>
      <c r="X40" s="55"/>
      <c r="Y40" s="55"/>
      <c r="Z40" s="76"/>
    </row>
    <row r="41" spans="1:26" ht="12.75">
      <c r="A41">
        <v>0</v>
      </c>
      <c r="B41">
        <v>23</v>
      </c>
      <c r="C41">
        <v>0</v>
      </c>
      <c r="D41"/>
      <c r="E41">
        <v>70</v>
      </c>
      <c r="F41">
        <v>2011</v>
      </c>
      <c r="G41">
        <v>643520</v>
      </c>
      <c r="H41">
        <v>0.393333</v>
      </c>
      <c r="I41">
        <v>0</v>
      </c>
      <c r="J41">
        <v>0</v>
      </c>
      <c r="K41">
        <v>0</v>
      </c>
      <c r="L41">
        <v>0</v>
      </c>
      <c r="M41">
        <v>126.640943</v>
      </c>
      <c r="N41">
        <v>30</v>
      </c>
      <c r="O41">
        <v>0.071502</v>
      </c>
      <c r="P41" s="81"/>
      <c r="Q41" s="55"/>
      <c r="R41" s="88"/>
      <c r="S41" s="55">
        <v>0.0001</v>
      </c>
      <c r="T41" s="55"/>
      <c r="U41" s="55"/>
      <c r="V41" s="55"/>
      <c r="W41" s="55"/>
      <c r="X41" s="55"/>
      <c r="Y41" s="55"/>
      <c r="Z41" s="76"/>
    </row>
    <row r="42" spans="1:26" ht="12.75">
      <c r="A42">
        <v>0</v>
      </c>
      <c r="B42">
        <v>24</v>
      </c>
      <c r="C42">
        <v>0</v>
      </c>
      <c r="D42"/>
      <c r="E42">
        <v>75</v>
      </c>
      <c r="F42">
        <v>2491</v>
      </c>
      <c r="G42">
        <v>797120</v>
      </c>
      <c r="H42">
        <v>0.425012</v>
      </c>
      <c r="I42">
        <v>0</v>
      </c>
      <c r="J42">
        <v>0</v>
      </c>
      <c r="K42">
        <v>0</v>
      </c>
      <c r="L42">
        <v>0</v>
      </c>
      <c r="M42">
        <v>120.234039</v>
      </c>
      <c r="N42">
        <v>30</v>
      </c>
      <c r="O42">
        <v>0.088569</v>
      </c>
      <c r="P42" s="81"/>
      <c r="Q42" s="55"/>
      <c r="R42" s="88"/>
      <c r="S42" s="55">
        <v>0.0001</v>
      </c>
      <c r="T42" s="55"/>
      <c r="U42" s="55"/>
      <c r="V42" s="55"/>
      <c r="W42" s="55"/>
      <c r="X42" s="55"/>
      <c r="Y42" s="55"/>
      <c r="Z42" s="76"/>
    </row>
    <row r="43" spans="1:26" ht="12.75">
      <c r="A43">
        <v>7</v>
      </c>
      <c r="B43">
        <v>0</v>
      </c>
      <c r="C43"/>
      <c r="D43">
        <v>5</v>
      </c>
      <c r="E43">
        <v>1096</v>
      </c>
      <c r="F43">
        <v>2192</v>
      </c>
      <c r="G43">
        <v>8978432</v>
      </c>
      <c r="H43">
        <v>0.091086</v>
      </c>
      <c r="I43">
        <v>0</v>
      </c>
      <c r="J43">
        <v>0</v>
      </c>
      <c r="K43">
        <v>0</v>
      </c>
      <c r="L43">
        <v>0</v>
      </c>
      <c r="M43">
        <v>129.438261</v>
      </c>
      <c r="N43">
        <v>1</v>
      </c>
      <c r="O43">
        <v>0.997604</v>
      </c>
      <c r="P43" s="81"/>
      <c r="Q43" s="55"/>
      <c r="R43" s="92">
        <f>(I43+K43)/F43</f>
        <v>0</v>
      </c>
      <c r="S43" s="55">
        <v>0.0001</v>
      </c>
      <c r="T43" s="55"/>
      <c r="U43" s="55"/>
      <c r="V43" s="55"/>
      <c r="W43" s="55"/>
      <c r="X43" s="55"/>
      <c r="Y43" s="55"/>
      <c r="Z43" s="76"/>
    </row>
    <row r="44" spans="1:26" ht="12.75">
      <c r="A44">
        <v>8</v>
      </c>
      <c r="B44">
        <v>0</v>
      </c>
      <c r="C44"/>
      <c r="D44">
        <v>5</v>
      </c>
      <c r="E44">
        <v>1098</v>
      </c>
      <c r="F44">
        <v>2196</v>
      </c>
      <c r="G44">
        <v>8994816</v>
      </c>
      <c r="H44">
        <v>0.089226</v>
      </c>
      <c r="I44">
        <v>0</v>
      </c>
      <c r="J44">
        <v>0</v>
      </c>
      <c r="K44">
        <v>0</v>
      </c>
      <c r="L44">
        <v>0</v>
      </c>
      <c r="M44">
        <v>129.794573</v>
      </c>
      <c r="N44">
        <v>1</v>
      </c>
      <c r="O44">
        <v>0.999424</v>
      </c>
      <c r="P44" s="81"/>
      <c r="Q44" s="55"/>
      <c r="R44" s="92">
        <f aca="true" t="shared" si="1" ref="R44:R60">(I44+K44)/F44</f>
        <v>0</v>
      </c>
      <c r="S44" s="55">
        <v>0.0001</v>
      </c>
      <c r="T44" s="55"/>
      <c r="U44" s="55"/>
      <c r="V44" s="55"/>
      <c r="W44" s="55"/>
      <c r="X44" s="55"/>
      <c r="Y44" s="55"/>
      <c r="Z44" s="76"/>
    </row>
    <row r="45" spans="1:26" ht="12.75">
      <c r="A45">
        <v>25</v>
      </c>
      <c r="B45">
        <v>0</v>
      </c>
      <c r="C45"/>
      <c r="D45">
        <v>7</v>
      </c>
      <c r="E45">
        <v>899</v>
      </c>
      <c r="F45">
        <v>899</v>
      </c>
      <c r="G45">
        <v>863040</v>
      </c>
      <c r="H45">
        <v>0.035775</v>
      </c>
      <c r="I45">
        <v>5</v>
      </c>
      <c r="J45">
        <v>4800</v>
      </c>
      <c r="K45">
        <v>0</v>
      </c>
      <c r="L45">
        <v>0</v>
      </c>
      <c r="M45">
        <v>127.809112</v>
      </c>
      <c r="N45">
        <v>0.096</v>
      </c>
      <c r="O45">
        <v>0.095893</v>
      </c>
      <c r="P45" s="81"/>
      <c r="Q45" s="55"/>
      <c r="R45" s="94">
        <f t="shared" si="1"/>
        <v>0.0055617352614015575</v>
      </c>
      <c r="S45" s="103">
        <v>0.05</v>
      </c>
      <c r="T45" s="55"/>
      <c r="U45" s="55"/>
      <c r="V45" s="55"/>
      <c r="W45" s="55"/>
      <c r="X45" s="55"/>
      <c r="Y45" s="55"/>
      <c r="Z45" s="76"/>
    </row>
    <row r="46" spans="1:26" ht="12.75">
      <c r="A46">
        <v>26</v>
      </c>
      <c r="B46">
        <v>0</v>
      </c>
      <c r="C46"/>
      <c r="D46">
        <v>7</v>
      </c>
      <c r="E46">
        <v>899</v>
      </c>
      <c r="F46">
        <v>899</v>
      </c>
      <c r="G46">
        <v>863040</v>
      </c>
      <c r="H46">
        <v>0.032585</v>
      </c>
      <c r="I46">
        <v>2</v>
      </c>
      <c r="J46">
        <v>1920</v>
      </c>
      <c r="K46">
        <v>0</v>
      </c>
      <c r="L46">
        <v>0</v>
      </c>
      <c r="M46">
        <v>129.031212</v>
      </c>
      <c r="N46">
        <v>0.096</v>
      </c>
      <c r="O46">
        <v>0.095893</v>
      </c>
      <c r="P46" s="81"/>
      <c r="Q46" s="55"/>
      <c r="R46" s="94">
        <f t="shared" si="1"/>
        <v>0.002224694104560623</v>
      </c>
      <c r="S46" s="103">
        <v>0.05</v>
      </c>
      <c r="T46" s="55"/>
      <c r="U46" s="55"/>
      <c r="V46" s="55"/>
      <c r="W46" s="55"/>
      <c r="X46" s="55"/>
      <c r="Y46" s="55"/>
      <c r="Z46" s="76"/>
    </row>
    <row r="47" spans="1:26" ht="12.75">
      <c r="A47">
        <v>27</v>
      </c>
      <c r="B47">
        <v>0</v>
      </c>
      <c r="C47"/>
      <c r="D47">
        <v>7</v>
      </c>
      <c r="E47">
        <v>899</v>
      </c>
      <c r="F47">
        <v>899</v>
      </c>
      <c r="G47">
        <v>863040</v>
      </c>
      <c r="H47">
        <v>0.050608</v>
      </c>
      <c r="I47">
        <v>8</v>
      </c>
      <c r="J47">
        <v>7680</v>
      </c>
      <c r="K47">
        <v>0</v>
      </c>
      <c r="L47">
        <v>0</v>
      </c>
      <c r="M47">
        <v>129.999998</v>
      </c>
      <c r="N47">
        <v>0.096</v>
      </c>
      <c r="O47">
        <v>0.095893</v>
      </c>
      <c r="P47" s="81"/>
      <c r="Q47" s="55"/>
      <c r="R47" s="94">
        <f t="shared" si="1"/>
        <v>0.008898776418242492</v>
      </c>
      <c r="S47" s="103">
        <v>0.05</v>
      </c>
      <c r="T47" s="55"/>
      <c r="U47" s="55"/>
      <c r="V47" s="55"/>
      <c r="W47" s="55"/>
      <c r="X47" s="55"/>
      <c r="Y47" s="55"/>
      <c r="Z47" s="76"/>
    </row>
    <row r="48" spans="1:26" ht="12.75">
      <c r="A48">
        <v>28</v>
      </c>
      <c r="B48">
        <v>0</v>
      </c>
      <c r="C48"/>
      <c r="D48">
        <v>7</v>
      </c>
      <c r="E48">
        <v>899</v>
      </c>
      <c r="F48">
        <v>899</v>
      </c>
      <c r="G48">
        <v>863040</v>
      </c>
      <c r="H48">
        <v>0.038926</v>
      </c>
      <c r="I48">
        <v>8</v>
      </c>
      <c r="J48">
        <v>7680</v>
      </c>
      <c r="K48">
        <v>0</v>
      </c>
      <c r="L48">
        <v>0</v>
      </c>
      <c r="M48">
        <v>128.376093</v>
      </c>
      <c r="N48">
        <v>0.096</v>
      </c>
      <c r="O48">
        <v>0.095893</v>
      </c>
      <c r="P48" s="81"/>
      <c r="Q48" s="55"/>
      <c r="R48" s="94">
        <f t="shared" si="1"/>
        <v>0.008898776418242492</v>
      </c>
      <c r="S48" s="103">
        <v>0.05</v>
      </c>
      <c r="T48" s="55"/>
      <c r="U48" s="55"/>
      <c r="V48" s="55"/>
      <c r="W48" s="55"/>
      <c r="X48" s="55"/>
      <c r="Y48" s="55"/>
      <c r="Z48" s="76"/>
    </row>
    <row r="49" spans="1:26" ht="12.75">
      <c r="A49">
        <v>29</v>
      </c>
      <c r="B49">
        <v>0</v>
      </c>
      <c r="C49"/>
      <c r="D49">
        <v>7</v>
      </c>
      <c r="E49">
        <v>900</v>
      </c>
      <c r="F49">
        <v>900</v>
      </c>
      <c r="G49">
        <v>864000</v>
      </c>
      <c r="H49">
        <v>0.039672</v>
      </c>
      <c r="I49">
        <v>7</v>
      </c>
      <c r="J49">
        <v>6720</v>
      </c>
      <c r="K49">
        <v>0</v>
      </c>
      <c r="L49">
        <v>0</v>
      </c>
      <c r="M49">
        <v>126.664115</v>
      </c>
      <c r="N49">
        <v>0.096</v>
      </c>
      <c r="O49">
        <v>0.096</v>
      </c>
      <c r="P49" s="81"/>
      <c r="Q49" s="55"/>
      <c r="R49" s="94">
        <f t="shared" si="1"/>
        <v>0.0077777777777777776</v>
      </c>
      <c r="S49" s="103">
        <v>0.05</v>
      </c>
      <c r="T49" s="55"/>
      <c r="U49" s="55"/>
      <c r="V49" s="55"/>
      <c r="W49" s="55"/>
      <c r="X49" s="55"/>
      <c r="Y49" s="55"/>
      <c r="Z49" s="76"/>
    </row>
    <row r="50" spans="1:26" ht="13.5" thickBot="1">
      <c r="A50">
        <v>30</v>
      </c>
      <c r="B50">
        <v>0</v>
      </c>
      <c r="C50"/>
      <c r="D50">
        <v>7</v>
      </c>
      <c r="E50">
        <v>900</v>
      </c>
      <c r="F50">
        <v>900</v>
      </c>
      <c r="G50">
        <v>864000</v>
      </c>
      <c r="H50">
        <v>0.046731</v>
      </c>
      <c r="I50">
        <v>17</v>
      </c>
      <c r="J50">
        <v>16320</v>
      </c>
      <c r="K50">
        <v>0</v>
      </c>
      <c r="L50">
        <v>0</v>
      </c>
      <c r="M50">
        <v>130.000007</v>
      </c>
      <c r="N50">
        <v>0.096</v>
      </c>
      <c r="O50">
        <v>0.096</v>
      </c>
      <c r="P50" s="104"/>
      <c r="Q50" s="59"/>
      <c r="R50" s="94">
        <f t="shared" si="1"/>
        <v>0.01888888888888889</v>
      </c>
      <c r="S50" s="105">
        <v>0.05</v>
      </c>
      <c r="T50" s="59"/>
      <c r="U50" s="59"/>
      <c r="V50" s="59"/>
      <c r="W50" s="59"/>
      <c r="X50" s="59"/>
      <c r="Y50" s="59"/>
      <c r="Z50" s="80"/>
    </row>
    <row r="51" spans="1:26" ht="13.5" thickBot="1">
      <c r="A51">
        <v>0</v>
      </c>
      <c r="B51">
        <v>7</v>
      </c>
      <c r="C51"/>
      <c r="D51">
        <v>5</v>
      </c>
      <c r="E51">
        <v>1100</v>
      </c>
      <c r="F51">
        <v>2191</v>
      </c>
      <c r="G51">
        <v>8974336</v>
      </c>
      <c r="H51">
        <v>0.087765</v>
      </c>
      <c r="I51">
        <v>0</v>
      </c>
      <c r="J51">
        <v>0</v>
      </c>
      <c r="K51">
        <v>0</v>
      </c>
      <c r="L51">
        <v>0</v>
      </c>
      <c r="M51">
        <v>129.467139</v>
      </c>
      <c r="N51">
        <v>1</v>
      </c>
      <c r="O51">
        <v>0.997148</v>
      </c>
      <c r="P51" s="88"/>
      <c r="Q51" s="88"/>
      <c r="R51" s="94">
        <f t="shared" si="1"/>
        <v>0</v>
      </c>
      <c r="S51" s="105">
        <v>0.05</v>
      </c>
      <c r="T51" s="88"/>
      <c r="U51" s="88"/>
      <c r="V51" s="88"/>
      <c r="W51" s="88"/>
      <c r="X51" s="88"/>
      <c r="Y51" s="88"/>
      <c r="Z51" s="136"/>
    </row>
    <row r="52" spans="1:26" ht="12.75">
      <c r="A52">
        <v>0</v>
      </c>
      <c r="B52">
        <v>8</v>
      </c>
      <c r="C52"/>
      <c r="D52">
        <v>5</v>
      </c>
      <c r="E52">
        <v>1103</v>
      </c>
      <c r="F52">
        <v>2197</v>
      </c>
      <c r="G52">
        <v>8998912</v>
      </c>
      <c r="H52">
        <v>0.088421</v>
      </c>
      <c r="I52">
        <v>0</v>
      </c>
      <c r="J52">
        <v>0</v>
      </c>
      <c r="K52">
        <v>0</v>
      </c>
      <c r="L52">
        <v>0</v>
      </c>
      <c r="M52">
        <v>129.654856</v>
      </c>
      <c r="N52">
        <v>1</v>
      </c>
      <c r="O52">
        <v>0.999879</v>
      </c>
      <c r="P52" s="88"/>
      <c r="Q52" s="88"/>
      <c r="R52" s="92">
        <f t="shared" si="1"/>
        <v>0</v>
      </c>
      <c r="S52" s="324"/>
      <c r="T52" s="88"/>
      <c r="U52" s="88"/>
      <c r="V52" s="88"/>
      <c r="W52" s="88"/>
      <c r="X52" s="88"/>
      <c r="Y52" s="88"/>
      <c r="Z52" s="136"/>
    </row>
    <row r="53" spans="1:26" ht="12.75">
      <c r="A53">
        <v>0</v>
      </c>
      <c r="B53">
        <v>9</v>
      </c>
      <c r="C53"/>
      <c r="D53">
        <v>5</v>
      </c>
      <c r="E53">
        <v>1458</v>
      </c>
      <c r="F53">
        <v>4390</v>
      </c>
      <c r="G53">
        <v>17981440</v>
      </c>
      <c r="H53">
        <v>0.192177</v>
      </c>
      <c r="I53">
        <v>0</v>
      </c>
      <c r="J53">
        <v>0</v>
      </c>
      <c r="K53">
        <v>0</v>
      </c>
      <c r="L53">
        <v>0</v>
      </c>
      <c r="M53">
        <v>129.554834</v>
      </c>
      <c r="N53">
        <v>2</v>
      </c>
      <c r="O53">
        <v>1.997938</v>
      </c>
      <c r="P53" s="88"/>
      <c r="Q53" s="88"/>
      <c r="R53" s="92">
        <f t="shared" si="1"/>
        <v>0</v>
      </c>
      <c r="S53" s="324"/>
      <c r="T53" s="88"/>
      <c r="U53" s="88"/>
      <c r="V53" s="88"/>
      <c r="W53" s="88"/>
      <c r="X53" s="88"/>
      <c r="Y53" s="88"/>
      <c r="Z53" s="136"/>
    </row>
    <row r="54" spans="1:26" ht="12.75">
      <c r="A54">
        <v>0</v>
      </c>
      <c r="B54">
        <v>10</v>
      </c>
      <c r="C54"/>
      <c r="D54">
        <v>5</v>
      </c>
      <c r="E54">
        <v>1455</v>
      </c>
      <c r="F54">
        <v>4381</v>
      </c>
      <c r="G54">
        <v>17944576</v>
      </c>
      <c r="H54">
        <v>0.181702</v>
      </c>
      <c r="I54">
        <v>0</v>
      </c>
      <c r="J54">
        <v>0</v>
      </c>
      <c r="K54">
        <v>0</v>
      </c>
      <c r="L54">
        <v>0</v>
      </c>
      <c r="M54">
        <v>127.42772</v>
      </c>
      <c r="N54">
        <v>2</v>
      </c>
      <c r="O54">
        <v>1.993842</v>
      </c>
      <c r="P54" s="88"/>
      <c r="Q54" s="88"/>
      <c r="R54" s="92">
        <f t="shared" si="1"/>
        <v>0</v>
      </c>
      <c r="S54" s="324"/>
      <c r="T54" s="88"/>
      <c r="U54" s="88"/>
      <c r="V54" s="88"/>
      <c r="W54" s="88"/>
      <c r="X54" s="88"/>
      <c r="Y54" s="88"/>
      <c r="Z54" s="136"/>
    </row>
    <row r="55" spans="1:26" ht="13.5" thickBot="1">
      <c r="A55">
        <v>0</v>
      </c>
      <c r="B55">
        <v>25</v>
      </c>
      <c r="C55"/>
      <c r="D55">
        <v>7</v>
      </c>
      <c r="E55">
        <v>899</v>
      </c>
      <c r="F55">
        <v>899</v>
      </c>
      <c r="G55">
        <v>863040</v>
      </c>
      <c r="H55">
        <v>0.035598</v>
      </c>
      <c r="I55">
        <v>5</v>
      </c>
      <c r="J55">
        <v>4800</v>
      </c>
      <c r="K55">
        <v>0</v>
      </c>
      <c r="L55">
        <v>0</v>
      </c>
      <c r="M55">
        <v>128.150448</v>
      </c>
      <c r="N55">
        <v>0.096</v>
      </c>
      <c r="O55">
        <v>0.095893</v>
      </c>
      <c r="P55" s="88"/>
      <c r="Q55" s="88"/>
      <c r="R55" s="94">
        <f t="shared" si="1"/>
        <v>0.0055617352614015575</v>
      </c>
      <c r="S55" s="105">
        <v>0.05</v>
      </c>
      <c r="T55" s="88"/>
      <c r="U55" s="88"/>
      <c r="V55" s="88"/>
      <c r="W55" s="88"/>
      <c r="X55" s="88"/>
      <c r="Y55" s="88"/>
      <c r="Z55" s="136"/>
    </row>
    <row r="56" spans="1:26" ht="13.5" thickBot="1">
      <c r="A56">
        <v>0</v>
      </c>
      <c r="B56">
        <v>26</v>
      </c>
      <c r="C56"/>
      <c r="D56">
        <v>7</v>
      </c>
      <c r="E56">
        <v>899</v>
      </c>
      <c r="F56">
        <v>899</v>
      </c>
      <c r="G56">
        <v>863040</v>
      </c>
      <c r="H56">
        <v>0.032722</v>
      </c>
      <c r="I56">
        <v>2</v>
      </c>
      <c r="J56">
        <v>1920</v>
      </c>
      <c r="K56">
        <v>0</v>
      </c>
      <c r="L56">
        <v>0</v>
      </c>
      <c r="M56">
        <v>128.975644</v>
      </c>
      <c r="N56">
        <v>0.096</v>
      </c>
      <c r="O56">
        <v>0.095893</v>
      </c>
      <c r="P56" s="88"/>
      <c r="Q56" s="88"/>
      <c r="R56" s="94">
        <f t="shared" si="1"/>
        <v>0.002224694104560623</v>
      </c>
      <c r="S56" s="105">
        <v>0.05</v>
      </c>
      <c r="T56" s="88"/>
      <c r="U56" s="88"/>
      <c r="V56" s="88"/>
      <c r="W56" s="88"/>
      <c r="X56" s="88"/>
      <c r="Y56" s="88"/>
      <c r="Z56" s="136"/>
    </row>
    <row r="57" spans="1:26" ht="13.5" thickBot="1">
      <c r="A57">
        <v>0</v>
      </c>
      <c r="B57">
        <v>27</v>
      </c>
      <c r="C57"/>
      <c r="D57">
        <v>7</v>
      </c>
      <c r="E57">
        <v>899</v>
      </c>
      <c r="F57">
        <v>899</v>
      </c>
      <c r="G57">
        <v>863040</v>
      </c>
      <c r="H57">
        <v>0.031414</v>
      </c>
      <c r="I57">
        <v>3</v>
      </c>
      <c r="J57">
        <v>2880</v>
      </c>
      <c r="K57">
        <v>0</v>
      </c>
      <c r="L57">
        <v>0</v>
      </c>
      <c r="M57">
        <v>130.000003</v>
      </c>
      <c r="N57">
        <v>0.096</v>
      </c>
      <c r="O57">
        <v>0.095893</v>
      </c>
      <c r="P57" s="88"/>
      <c r="Q57" s="88"/>
      <c r="R57" s="94">
        <f t="shared" si="1"/>
        <v>0.0033370411568409346</v>
      </c>
      <c r="S57" s="105">
        <v>0.05</v>
      </c>
      <c r="T57" s="88"/>
      <c r="U57" s="88"/>
      <c r="V57" s="88"/>
      <c r="W57" s="88"/>
      <c r="X57" s="88"/>
      <c r="Y57" s="88"/>
      <c r="Z57" s="136"/>
    </row>
    <row r="58" spans="1:26" ht="13.5" thickBot="1">
      <c r="A58">
        <v>0</v>
      </c>
      <c r="B58">
        <v>28</v>
      </c>
      <c r="C58"/>
      <c r="D58">
        <v>7</v>
      </c>
      <c r="E58">
        <v>899</v>
      </c>
      <c r="F58">
        <v>899</v>
      </c>
      <c r="G58">
        <v>863040</v>
      </c>
      <c r="H58">
        <v>0.039043</v>
      </c>
      <c r="I58">
        <v>5</v>
      </c>
      <c r="J58">
        <v>4800</v>
      </c>
      <c r="K58">
        <v>0</v>
      </c>
      <c r="L58">
        <v>0</v>
      </c>
      <c r="M58">
        <v>128.792065</v>
      </c>
      <c r="N58">
        <v>0.096</v>
      </c>
      <c r="O58">
        <v>0.095893</v>
      </c>
      <c r="P58" s="88"/>
      <c r="Q58" s="88"/>
      <c r="R58" s="94">
        <f t="shared" si="1"/>
        <v>0.0055617352614015575</v>
      </c>
      <c r="S58" s="105">
        <v>0.05</v>
      </c>
      <c r="T58" s="88"/>
      <c r="U58" s="88"/>
      <c r="V58" s="88"/>
      <c r="W58" s="88"/>
      <c r="X58" s="88"/>
      <c r="Y58" s="88"/>
      <c r="Z58" s="136"/>
    </row>
    <row r="59" spans="1:26" ht="13.5" thickBot="1">
      <c r="A59">
        <v>0</v>
      </c>
      <c r="B59">
        <v>29</v>
      </c>
      <c r="C59"/>
      <c r="D59">
        <v>7</v>
      </c>
      <c r="E59">
        <v>900</v>
      </c>
      <c r="F59">
        <v>900</v>
      </c>
      <c r="G59">
        <v>864000</v>
      </c>
      <c r="H59">
        <v>0.035191</v>
      </c>
      <c r="I59">
        <v>4</v>
      </c>
      <c r="J59">
        <v>3840</v>
      </c>
      <c r="K59">
        <v>0</v>
      </c>
      <c r="L59">
        <v>0</v>
      </c>
      <c r="M59">
        <v>126.585723</v>
      </c>
      <c r="N59">
        <v>0.096</v>
      </c>
      <c r="O59">
        <v>0.096</v>
      </c>
      <c r="P59" s="88"/>
      <c r="Q59" s="88"/>
      <c r="R59" s="94">
        <f t="shared" si="1"/>
        <v>0.0044444444444444444</v>
      </c>
      <c r="S59" s="105">
        <v>0.05</v>
      </c>
      <c r="T59" s="88"/>
      <c r="U59" s="88"/>
      <c r="V59" s="88"/>
      <c r="W59" s="88"/>
      <c r="X59" s="88"/>
      <c r="Y59" s="88"/>
      <c r="Z59" s="136"/>
    </row>
    <row r="60" spans="1:26" ht="13.5" thickBot="1">
      <c r="A60">
        <v>0</v>
      </c>
      <c r="B60">
        <v>30</v>
      </c>
      <c r="C60"/>
      <c r="D60">
        <v>7</v>
      </c>
      <c r="E60">
        <v>900</v>
      </c>
      <c r="F60">
        <v>900</v>
      </c>
      <c r="G60">
        <v>864000</v>
      </c>
      <c r="H60">
        <v>0.042772</v>
      </c>
      <c r="I60">
        <v>9</v>
      </c>
      <c r="J60">
        <v>8640</v>
      </c>
      <c r="K60">
        <v>0</v>
      </c>
      <c r="L60">
        <v>0</v>
      </c>
      <c r="M60">
        <v>129.999996</v>
      </c>
      <c r="N60">
        <v>0.096</v>
      </c>
      <c r="O60">
        <v>0.096</v>
      </c>
      <c r="P60" s="317"/>
      <c r="Q60" s="317"/>
      <c r="R60" s="106">
        <f t="shared" si="1"/>
        <v>0.01</v>
      </c>
      <c r="S60" s="105">
        <v>0.05</v>
      </c>
      <c r="T60" s="317"/>
      <c r="U60" s="317"/>
      <c r="V60" s="317"/>
      <c r="W60" s="317"/>
      <c r="X60" s="317"/>
      <c r="Y60" s="317"/>
      <c r="Z60" s="318"/>
    </row>
    <row r="61" spans="1:26" ht="12.75">
      <c r="A61"/>
      <c r="B61"/>
      <c r="C61"/>
      <c r="D61"/>
      <c r="E61"/>
      <c r="F61"/>
      <c r="G61"/>
      <c r="H61"/>
      <c r="I61"/>
      <c r="J61"/>
      <c r="K61"/>
      <c r="L61"/>
      <c r="M61"/>
      <c r="N61"/>
      <c r="O61"/>
      <c r="P61" s="88"/>
      <c r="Q61" s="88"/>
      <c r="R61" s="84"/>
      <c r="S61" s="324"/>
      <c r="T61" s="88"/>
      <c r="U61" s="88"/>
      <c r="V61" s="88"/>
      <c r="W61" s="88"/>
      <c r="X61" s="88"/>
      <c r="Y61" s="88"/>
      <c r="Z61" s="88"/>
    </row>
    <row r="62" ht="13.5" thickBot="1"/>
    <row r="63" spans="1:19" ht="13.5" thickBot="1">
      <c r="A63" s="493" t="s">
        <v>135</v>
      </c>
      <c r="B63" s="494"/>
      <c r="C63" s="494"/>
      <c r="D63" s="494"/>
      <c r="E63" s="495"/>
      <c r="S63" s="48"/>
    </row>
    <row r="64" spans="1:19" ht="12.75">
      <c r="A64" s="46"/>
      <c r="B64" s="64" t="s">
        <v>136</v>
      </c>
      <c r="C64" s="64" t="s">
        <v>137</v>
      </c>
      <c r="D64" s="64" t="s">
        <v>138</v>
      </c>
      <c r="E64" s="65" t="s">
        <v>139</v>
      </c>
      <c r="S64" s="48"/>
    </row>
    <row r="65" spans="1:5" ht="12.75">
      <c r="A65" s="81" t="s">
        <v>140</v>
      </c>
      <c r="B65" s="55">
        <v>0.001</v>
      </c>
      <c r="C65" s="55">
        <v>0.008</v>
      </c>
      <c r="D65" s="55">
        <v>0.0017</v>
      </c>
      <c r="E65" s="76">
        <v>0.001</v>
      </c>
    </row>
    <row r="66" spans="1:5" ht="12.75">
      <c r="A66" s="81" t="s">
        <v>141</v>
      </c>
      <c r="B66" s="55">
        <v>15</v>
      </c>
      <c r="C66" s="55">
        <v>15</v>
      </c>
      <c r="D66" s="55">
        <v>7</v>
      </c>
      <c r="E66" s="76">
        <v>7</v>
      </c>
    </row>
    <row r="67" spans="1:5" ht="12.75">
      <c r="A67" s="81" t="s">
        <v>142</v>
      </c>
      <c r="B67" s="55">
        <v>15</v>
      </c>
      <c r="C67" s="55">
        <v>31</v>
      </c>
      <c r="D67" s="55">
        <v>15</v>
      </c>
      <c r="E67" s="76">
        <v>15</v>
      </c>
    </row>
    <row r="68" spans="1:5" ht="12.75">
      <c r="A68" s="81" t="s">
        <v>143</v>
      </c>
      <c r="B68" s="55">
        <v>7</v>
      </c>
      <c r="C68" s="55">
        <v>4</v>
      </c>
      <c r="D68" s="55">
        <v>3</v>
      </c>
      <c r="E68" s="76">
        <v>2</v>
      </c>
    </row>
    <row r="69" spans="1:5" ht="13.5" thickBot="1">
      <c r="A69" s="82" t="s">
        <v>144</v>
      </c>
      <c r="B69" s="520" t="s">
        <v>145</v>
      </c>
      <c r="C69" s="521"/>
      <c r="D69" s="521"/>
      <c r="E69" s="522"/>
    </row>
    <row r="70" spans="1:5" ht="13.5" thickBot="1">
      <c r="A70" s="83" t="s">
        <v>146</v>
      </c>
      <c r="B70" s="519" t="s">
        <v>147</v>
      </c>
      <c r="C70" s="494"/>
      <c r="D70" s="494"/>
      <c r="E70" s="495"/>
    </row>
    <row r="71" spans="1:5" ht="13.5" thickBot="1">
      <c r="A71" s="84"/>
      <c r="B71" s="62"/>
      <c r="C71" s="62"/>
      <c r="D71" s="62"/>
      <c r="E71" s="62"/>
    </row>
    <row r="72" spans="1:17" ht="13.5" thickBot="1">
      <c r="A72" s="523" t="s">
        <v>149</v>
      </c>
      <c r="B72" s="524"/>
      <c r="C72" s="524"/>
      <c r="D72" s="524"/>
      <c r="E72" s="524"/>
      <c r="F72" s="524"/>
      <c r="G72" s="525"/>
      <c r="I72" s="508" t="s">
        <v>148</v>
      </c>
      <c r="J72" s="509"/>
      <c r="K72" s="509"/>
      <c r="L72" s="509"/>
      <c r="M72" s="509"/>
      <c r="N72" s="509"/>
      <c r="O72" s="509"/>
      <c r="P72" s="509"/>
      <c r="Q72" s="510"/>
    </row>
    <row r="73" spans="1:17" ht="12.75">
      <c r="A73" s="526" t="s">
        <v>150</v>
      </c>
      <c r="B73" s="527"/>
      <c r="C73" s="411" t="s">
        <v>151</v>
      </c>
      <c r="D73" s="511"/>
      <c r="E73" s="511"/>
      <c r="F73" s="511"/>
      <c r="G73" s="412"/>
      <c r="I73" s="481" t="s">
        <v>303</v>
      </c>
      <c r="J73" s="482"/>
      <c r="K73" s="315" t="s">
        <v>304</v>
      </c>
      <c r="L73" s="315" t="s">
        <v>305</v>
      </c>
      <c r="M73" s="315" t="s">
        <v>306</v>
      </c>
      <c r="N73" s="315" t="s">
        <v>307</v>
      </c>
      <c r="O73" s="316" t="s">
        <v>309</v>
      </c>
      <c r="P73" s="321" t="s">
        <v>310</v>
      </c>
      <c r="Q73" s="322" t="s">
        <v>311</v>
      </c>
    </row>
    <row r="74" spans="1:17" ht="13.5" thickBot="1">
      <c r="A74" s="528" t="s">
        <v>155</v>
      </c>
      <c r="B74" s="529"/>
      <c r="C74" s="409" t="s">
        <v>156</v>
      </c>
      <c r="D74" s="418"/>
      <c r="E74" s="418"/>
      <c r="F74" s="418"/>
      <c r="G74" s="410"/>
      <c r="I74" s="483"/>
      <c r="J74" s="484"/>
      <c r="K74" s="313" t="s">
        <v>293</v>
      </c>
      <c r="L74" s="314">
        <v>0.15</v>
      </c>
      <c r="M74" s="314">
        <v>0.15</v>
      </c>
      <c r="N74" s="314">
        <v>0.03</v>
      </c>
      <c r="O74" s="134">
        <v>0.01</v>
      </c>
      <c r="P74" s="319">
        <v>32</v>
      </c>
      <c r="Q74" s="320">
        <v>5</v>
      </c>
    </row>
    <row r="75" spans="1:17" ht="12.75">
      <c r="A75" s="528" t="s">
        <v>158</v>
      </c>
      <c r="B75" s="529"/>
      <c r="C75" s="409" t="s">
        <v>159</v>
      </c>
      <c r="D75" s="418"/>
      <c r="E75" s="418"/>
      <c r="F75" s="418"/>
      <c r="G75" s="410"/>
      <c r="I75" s="481" t="s">
        <v>178</v>
      </c>
      <c r="J75" s="482"/>
      <c r="K75" s="315" t="s">
        <v>304</v>
      </c>
      <c r="L75" s="315" t="s">
        <v>305</v>
      </c>
      <c r="M75" s="315" t="s">
        <v>306</v>
      </c>
      <c r="N75" s="315" t="s">
        <v>307</v>
      </c>
      <c r="O75" s="316" t="s">
        <v>308</v>
      </c>
      <c r="P75" s="88"/>
      <c r="Q75" s="136"/>
    </row>
    <row r="76" spans="1:17" ht="13.5" thickBot="1">
      <c r="A76" s="528" t="s">
        <v>162</v>
      </c>
      <c r="B76" s="529"/>
      <c r="C76" s="409">
        <v>20</v>
      </c>
      <c r="D76" s="418"/>
      <c r="E76" s="418"/>
      <c r="F76" s="418"/>
      <c r="G76" s="410"/>
      <c r="I76" s="483"/>
      <c r="J76" s="484"/>
      <c r="K76" s="313" t="s">
        <v>293</v>
      </c>
      <c r="L76" s="314">
        <v>0.01</v>
      </c>
      <c r="M76" s="314">
        <v>0.05</v>
      </c>
      <c r="N76" s="314">
        <v>0.005</v>
      </c>
      <c r="O76" s="134">
        <v>0</v>
      </c>
      <c r="P76" s="317"/>
      <c r="Q76" s="318"/>
    </row>
    <row r="77" spans="1:7" ht="12.75">
      <c r="A77" s="530" t="s">
        <v>164</v>
      </c>
      <c r="B77" s="403"/>
      <c r="C77" s="409" t="s">
        <v>165</v>
      </c>
      <c r="D77" s="418"/>
      <c r="E77" s="418"/>
      <c r="F77" s="418"/>
      <c r="G77" s="410"/>
    </row>
    <row r="78" spans="1:7" ht="12.75">
      <c r="A78" s="530" t="s">
        <v>167</v>
      </c>
      <c r="B78" s="403"/>
      <c r="C78" s="409" t="s">
        <v>168</v>
      </c>
      <c r="D78" s="418"/>
      <c r="E78" s="418"/>
      <c r="F78" s="418"/>
      <c r="G78" s="410"/>
    </row>
    <row r="79" spans="1:7" ht="12.75">
      <c r="A79" s="530" t="s">
        <v>170</v>
      </c>
      <c r="B79" s="403"/>
      <c r="C79" s="409" t="s">
        <v>13</v>
      </c>
      <c r="D79" s="418"/>
      <c r="E79" s="418"/>
      <c r="F79" s="418"/>
      <c r="G79" s="410"/>
    </row>
    <row r="80" spans="1:7" ht="12.75">
      <c r="A80" s="528" t="s">
        <v>173</v>
      </c>
      <c r="B80" s="529"/>
      <c r="C80" s="409">
        <v>52</v>
      </c>
      <c r="D80" s="418"/>
      <c r="E80" s="418"/>
      <c r="F80" s="418"/>
      <c r="G80" s="410"/>
    </row>
    <row r="81" spans="1:7" ht="13.5" thickBot="1">
      <c r="A81" s="531" t="s">
        <v>176</v>
      </c>
      <c r="B81" s="532"/>
      <c r="C81" s="533" t="s">
        <v>189</v>
      </c>
      <c r="D81" s="534"/>
      <c r="E81" s="534"/>
      <c r="F81" s="534"/>
      <c r="G81" s="535"/>
    </row>
    <row r="94" ht="12.75">
      <c r="A94" s="88"/>
    </row>
    <row r="95" spans="1:3" ht="12.75">
      <c r="A95" s="88"/>
      <c r="B95" s="88"/>
      <c r="C95" s="88"/>
    </row>
  </sheetData>
  <mergeCells count="43">
    <mergeCell ref="A81:B81"/>
    <mergeCell ref="C81:G81"/>
    <mergeCell ref="A79:B79"/>
    <mergeCell ref="C79:G79"/>
    <mergeCell ref="A80:B80"/>
    <mergeCell ref="C80:G80"/>
    <mergeCell ref="A77:B77"/>
    <mergeCell ref="C77:G77"/>
    <mergeCell ref="A78:B78"/>
    <mergeCell ref="C78:G78"/>
    <mergeCell ref="A75:B75"/>
    <mergeCell ref="C75:G75"/>
    <mergeCell ref="A76:B76"/>
    <mergeCell ref="C76:G76"/>
    <mergeCell ref="A72:G72"/>
    <mergeCell ref="A73:B73"/>
    <mergeCell ref="C73:G73"/>
    <mergeCell ref="A74:B74"/>
    <mergeCell ref="C74:G74"/>
    <mergeCell ref="E1:E2"/>
    <mergeCell ref="R1:S1"/>
    <mergeCell ref="M1:M2"/>
    <mergeCell ref="B70:E70"/>
    <mergeCell ref="B69:E69"/>
    <mergeCell ref="H1:H2"/>
    <mergeCell ref="G1:G2"/>
    <mergeCell ref="A63:E63"/>
    <mergeCell ref="F1:F2"/>
    <mergeCell ref="N1:N2"/>
    <mergeCell ref="A1:A2"/>
    <mergeCell ref="B1:B2"/>
    <mergeCell ref="C1:C2"/>
    <mergeCell ref="D1:D2"/>
    <mergeCell ref="I72:Q72"/>
    <mergeCell ref="I73:J74"/>
    <mergeCell ref="I75:J76"/>
    <mergeCell ref="V1:X1"/>
    <mergeCell ref="K1:K2"/>
    <mergeCell ref="L1:L2"/>
    <mergeCell ref="O1:O2"/>
    <mergeCell ref="P1:Q1"/>
    <mergeCell ref="I1:I2"/>
    <mergeCell ref="J1:J2"/>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38">
    <tabColor indexed="11"/>
  </sheetPr>
  <dimension ref="A1:Z97"/>
  <sheetViews>
    <sheetView workbookViewId="0" topLeftCell="A1">
      <selection activeCell="A1" sqref="A1:IV16384"/>
    </sheetView>
  </sheetViews>
  <sheetFormatPr defaultColWidth="9.140625" defaultRowHeight="12.75"/>
  <cols>
    <col min="1" max="1" width="12.00390625" style="61" customWidth="1"/>
    <col min="2" max="2" width="12.7109375" style="61" bestFit="1" customWidth="1"/>
    <col min="3" max="6" width="9.140625" style="61" customWidth="1"/>
    <col min="7" max="7" width="12.00390625" style="61" customWidth="1"/>
    <col min="8" max="16384" width="9.140625" style="61" customWidth="1"/>
  </cols>
  <sheetData>
    <row r="1" spans="1:26" ht="12.75" customHeight="1">
      <c r="A1" s="501" t="s">
        <v>111</v>
      </c>
      <c r="B1" s="496" t="s">
        <v>112</v>
      </c>
      <c r="C1" s="496" t="s">
        <v>113</v>
      </c>
      <c r="D1" s="496" t="s">
        <v>114</v>
      </c>
      <c r="E1" s="496" t="s">
        <v>115</v>
      </c>
      <c r="F1" s="496" t="s">
        <v>116</v>
      </c>
      <c r="G1" s="496" t="s">
        <v>117</v>
      </c>
      <c r="H1" s="496" t="s">
        <v>118</v>
      </c>
      <c r="I1" s="496" t="s">
        <v>119</v>
      </c>
      <c r="J1" s="496" t="s">
        <v>120</v>
      </c>
      <c r="K1" s="496" t="s">
        <v>121</v>
      </c>
      <c r="L1" s="496" t="s">
        <v>122</v>
      </c>
      <c r="M1" s="496" t="s">
        <v>109</v>
      </c>
      <c r="N1" s="496" t="s">
        <v>123</v>
      </c>
      <c r="O1" s="506" t="s">
        <v>124</v>
      </c>
      <c r="P1" s="457" t="s">
        <v>98</v>
      </c>
      <c r="Q1" s="459"/>
      <c r="R1" s="459" t="s">
        <v>99</v>
      </c>
      <c r="S1" s="459"/>
      <c r="T1" s="47"/>
      <c r="U1" s="47"/>
      <c r="V1" s="459" t="s">
        <v>100</v>
      </c>
      <c r="W1" s="459"/>
      <c r="X1" s="459"/>
      <c r="Y1" s="64" t="s">
        <v>101</v>
      </c>
      <c r="Z1" s="65"/>
    </row>
    <row r="2" spans="1:26" ht="39" thickBot="1">
      <c r="A2" s="502"/>
      <c r="B2" s="497"/>
      <c r="C2" s="497"/>
      <c r="D2" s="497"/>
      <c r="E2" s="497"/>
      <c r="F2" s="497"/>
      <c r="G2" s="497"/>
      <c r="H2" s="497"/>
      <c r="I2" s="497"/>
      <c r="J2" s="497"/>
      <c r="K2" s="497"/>
      <c r="L2" s="497"/>
      <c r="M2" s="497"/>
      <c r="N2" s="497"/>
      <c r="O2" s="507"/>
      <c r="P2" s="66" t="s">
        <v>125</v>
      </c>
      <c r="Q2" s="67" t="s">
        <v>103</v>
      </c>
      <c r="R2" s="67" t="s">
        <v>126</v>
      </c>
      <c r="S2" s="67" t="s">
        <v>185</v>
      </c>
      <c r="T2" s="49" t="s">
        <v>128</v>
      </c>
      <c r="U2" s="49" t="s">
        <v>129</v>
      </c>
      <c r="V2" s="67" t="s">
        <v>130</v>
      </c>
      <c r="W2" s="67" t="s">
        <v>131</v>
      </c>
      <c r="X2" s="67" t="s">
        <v>132</v>
      </c>
      <c r="Y2" s="70" t="s">
        <v>109</v>
      </c>
      <c r="Z2" s="71" t="s">
        <v>133</v>
      </c>
    </row>
    <row r="3" spans="1:26" ht="12.75">
      <c r="A3">
        <v>1</v>
      </c>
      <c r="B3">
        <v>0</v>
      </c>
      <c r="C3">
        <v>0</v>
      </c>
      <c r="D3"/>
      <c r="E3">
        <v>2681</v>
      </c>
      <c r="F3">
        <v>7849</v>
      </c>
      <c r="G3">
        <v>63481280</v>
      </c>
      <c r="H3">
        <v>1.403228</v>
      </c>
      <c r="I3">
        <v>0</v>
      </c>
      <c r="J3">
        <v>0</v>
      </c>
      <c r="K3">
        <v>0</v>
      </c>
      <c r="L3">
        <v>0</v>
      </c>
      <c r="M3">
        <v>129.922973</v>
      </c>
      <c r="N3">
        <v>0.256</v>
      </c>
      <c r="O3">
        <v>7.053476</v>
      </c>
      <c r="P3" s="46">
        <f>SUM(O3:O42)</f>
        <v>97.79763400000002</v>
      </c>
      <c r="Q3" s="64">
        <f>P3/SUM(N3:N42)</f>
        <v>0.21683465624889145</v>
      </c>
      <c r="R3" s="64">
        <f aca="true" t="shared" si="0" ref="R3:R32">(I3+K3)/F3</f>
        <v>0</v>
      </c>
      <c r="S3" s="64"/>
      <c r="T3" s="325" t="s">
        <v>186</v>
      </c>
      <c r="U3" s="64">
        <v>100</v>
      </c>
      <c r="V3" s="64">
        <f>SUM(O3:O60)</f>
        <v>106.90939500000005</v>
      </c>
      <c r="W3" s="64">
        <f>(SUM(G3:G60)-SUM(J3:J60)-SUM(L3:L60))/9000000</f>
        <v>106.86534755555556</v>
      </c>
      <c r="X3" s="64">
        <f>SUM(O3:O60)</f>
        <v>106.90939500000005</v>
      </c>
      <c r="Y3">
        <v>129.22</v>
      </c>
      <c r="Z3" s="65">
        <f>W3/Y3</f>
        <v>0.8270031539665342</v>
      </c>
    </row>
    <row r="4" spans="1:26" ht="12.75">
      <c r="A4">
        <v>2</v>
      </c>
      <c r="B4">
        <v>0</v>
      </c>
      <c r="C4">
        <v>0</v>
      </c>
      <c r="D4"/>
      <c r="E4">
        <v>1899</v>
      </c>
      <c r="F4">
        <v>5503</v>
      </c>
      <c r="G4">
        <v>44848480</v>
      </c>
      <c r="H4">
        <v>2.028465</v>
      </c>
      <c r="I4">
        <v>0</v>
      </c>
      <c r="J4">
        <v>0</v>
      </c>
      <c r="K4">
        <v>0</v>
      </c>
      <c r="L4">
        <v>0</v>
      </c>
      <c r="M4">
        <v>130</v>
      </c>
      <c r="N4">
        <v>0.256</v>
      </c>
      <c r="O4">
        <v>4.983164</v>
      </c>
      <c r="P4" s="81"/>
      <c r="Q4" s="55"/>
      <c r="R4" s="55">
        <f t="shared" si="0"/>
        <v>0</v>
      </c>
      <c r="S4" s="55"/>
      <c r="T4" s="55"/>
      <c r="U4" s="55"/>
      <c r="V4" s="55"/>
      <c r="W4" s="55"/>
      <c r="X4" s="55"/>
      <c r="Y4" s="55"/>
      <c r="Z4" s="76"/>
    </row>
    <row r="5" spans="1:26" ht="12.75">
      <c r="A5">
        <v>3</v>
      </c>
      <c r="B5">
        <v>0</v>
      </c>
      <c r="C5">
        <v>0</v>
      </c>
      <c r="D5"/>
      <c r="E5">
        <v>1538</v>
      </c>
      <c r="F5">
        <v>4337</v>
      </c>
      <c r="G5">
        <v>36369440</v>
      </c>
      <c r="H5">
        <v>1.474478</v>
      </c>
      <c r="I5">
        <v>0</v>
      </c>
      <c r="J5">
        <v>0</v>
      </c>
      <c r="K5">
        <v>0</v>
      </c>
      <c r="L5">
        <v>0</v>
      </c>
      <c r="M5">
        <v>129.614042</v>
      </c>
      <c r="N5">
        <v>0.256</v>
      </c>
      <c r="O5">
        <v>4.041049</v>
      </c>
      <c r="P5" s="81"/>
      <c r="Q5" s="55"/>
      <c r="R5" s="55">
        <f t="shared" si="0"/>
        <v>0</v>
      </c>
      <c r="S5" s="55"/>
      <c r="T5" s="55"/>
      <c r="U5" s="55"/>
      <c r="V5" s="55"/>
      <c r="W5" s="55"/>
      <c r="X5" s="55"/>
      <c r="Y5" s="55"/>
      <c r="Z5" s="76"/>
    </row>
    <row r="6" spans="1:26" ht="12.75">
      <c r="A6">
        <v>4</v>
      </c>
      <c r="B6">
        <v>0</v>
      </c>
      <c r="C6">
        <v>0</v>
      </c>
      <c r="D6"/>
      <c r="E6">
        <v>1743</v>
      </c>
      <c r="F6">
        <v>4984</v>
      </c>
      <c r="G6">
        <v>41178400</v>
      </c>
      <c r="H6">
        <v>1.367733</v>
      </c>
      <c r="I6">
        <v>0</v>
      </c>
      <c r="J6">
        <v>0</v>
      </c>
      <c r="K6">
        <v>0</v>
      </c>
      <c r="L6">
        <v>0</v>
      </c>
      <c r="M6">
        <v>126.739358</v>
      </c>
      <c r="N6">
        <v>5</v>
      </c>
      <c r="O6">
        <v>4.575378</v>
      </c>
      <c r="P6" s="81"/>
      <c r="Q6" s="55"/>
      <c r="R6" s="55">
        <f t="shared" si="0"/>
        <v>0</v>
      </c>
      <c r="S6" s="55"/>
      <c r="T6" s="55"/>
      <c r="U6" s="55"/>
      <c r="V6" s="55"/>
      <c r="W6" s="55"/>
      <c r="X6" s="55"/>
      <c r="Y6" s="55"/>
      <c r="Z6" s="76"/>
    </row>
    <row r="7" spans="1:26" ht="12.75">
      <c r="A7">
        <v>5</v>
      </c>
      <c r="B7">
        <v>0</v>
      </c>
      <c r="C7">
        <v>0</v>
      </c>
      <c r="D7"/>
      <c r="E7">
        <v>1290</v>
      </c>
      <c r="F7">
        <v>3675</v>
      </c>
      <c r="G7">
        <v>30294240</v>
      </c>
      <c r="H7">
        <v>1.666769</v>
      </c>
      <c r="I7">
        <v>0</v>
      </c>
      <c r="J7">
        <v>0</v>
      </c>
      <c r="K7">
        <v>0</v>
      </c>
      <c r="L7">
        <v>0</v>
      </c>
      <c r="M7">
        <v>129.999998</v>
      </c>
      <c r="N7">
        <v>10</v>
      </c>
      <c r="O7">
        <v>3.366027</v>
      </c>
      <c r="P7" s="81"/>
      <c r="Q7" s="55"/>
      <c r="R7" s="55">
        <f t="shared" si="0"/>
        <v>0</v>
      </c>
      <c r="S7" s="56"/>
      <c r="T7" s="55"/>
      <c r="U7" s="55"/>
      <c r="V7" s="55"/>
      <c r="W7" s="55"/>
      <c r="X7" s="55"/>
      <c r="Y7" s="55"/>
      <c r="Z7" s="76"/>
    </row>
    <row r="8" spans="1:26" ht="12.75">
      <c r="A8">
        <v>6</v>
      </c>
      <c r="B8">
        <v>0</v>
      </c>
      <c r="C8">
        <v>0</v>
      </c>
      <c r="D8"/>
      <c r="E8">
        <v>1616</v>
      </c>
      <c r="F8">
        <v>4563</v>
      </c>
      <c r="G8">
        <v>38193760</v>
      </c>
      <c r="H8">
        <v>1.935662</v>
      </c>
      <c r="I8">
        <v>0</v>
      </c>
      <c r="J8">
        <v>0</v>
      </c>
      <c r="K8">
        <v>0</v>
      </c>
      <c r="L8">
        <v>0</v>
      </c>
      <c r="M8">
        <v>129.999998</v>
      </c>
      <c r="N8">
        <v>0.256</v>
      </c>
      <c r="O8">
        <v>4.243751</v>
      </c>
      <c r="P8" s="81"/>
      <c r="Q8" s="55"/>
      <c r="R8" s="55">
        <f t="shared" si="0"/>
        <v>0</v>
      </c>
      <c r="S8" s="55"/>
      <c r="T8" s="55"/>
      <c r="U8" s="55"/>
      <c r="V8" s="55"/>
      <c r="W8" s="55"/>
      <c r="X8" s="55"/>
      <c r="Y8" s="55"/>
      <c r="Z8" s="76"/>
    </row>
    <row r="9" spans="1:26" ht="12.75">
      <c r="A9">
        <v>11</v>
      </c>
      <c r="B9">
        <v>0</v>
      </c>
      <c r="C9">
        <v>0</v>
      </c>
      <c r="D9"/>
      <c r="E9">
        <v>37</v>
      </c>
      <c r="F9">
        <v>594</v>
      </c>
      <c r="G9">
        <v>190080</v>
      </c>
      <c r="H9">
        <v>0.723367</v>
      </c>
      <c r="I9">
        <v>0</v>
      </c>
      <c r="J9">
        <v>0</v>
      </c>
      <c r="K9">
        <v>0</v>
      </c>
      <c r="L9">
        <v>0</v>
      </c>
      <c r="M9">
        <v>130.000005</v>
      </c>
      <c r="N9">
        <v>0</v>
      </c>
      <c r="O9">
        <v>0.02112</v>
      </c>
      <c r="P9" s="81"/>
      <c r="Q9" s="55"/>
      <c r="R9" s="55">
        <f t="shared" si="0"/>
        <v>0</v>
      </c>
      <c r="S9" s="55"/>
      <c r="T9" s="55"/>
      <c r="U9" s="55"/>
      <c r="V9" s="55"/>
      <c r="W9" s="55"/>
      <c r="X9" s="55"/>
      <c r="Y9" s="55"/>
      <c r="Z9" s="76"/>
    </row>
    <row r="10" spans="1:26" ht="12.75">
      <c r="A10">
        <v>12</v>
      </c>
      <c r="B10">
        <v>0</v>
      </c>
      <c r="C10">
        <v>0</v>
      </c>
      <c r="D10"/>
      <c r="E10">
        <v>46</v>
      </c>
      <c r="F10">
        <v>1091</v>
      </c>
      <c r="G10">
        <v>349120</v>
      </c>
      <c r="H10">
        <v>0.65714</v>
      </c>
      <c r="I10">
        <v>0</v>
      </c>
      <c r="J10">
        <v>0</v>
      </c>
      <c r="K10">
        <v>0</v>
      </c>
      <c r="L10">
        <v>0</v>
      </c>
      <c r="M10">
        <v>129.999999</v>
      </c>
      <c r="N10">
        <v>0</v>
      </c>
      <c r="O10">
        <v>0.038791</v>
      </c>
      <c r="P10" s="81"/>
      <c r="Q10" s="55"/>
      <c r="R10" s="55">
        <f t="shared" si="0"/>
        <v>0</v>
      </c>
      <c r="S10" s="55"/>
      <c r="T10" s="55"/>
      <c r="U10" s="55"/>
      <c r="V10" s="55"/>
      <c r="W10" s="55"/>
      <c r="X10" s="55"/>
      <c r="Y10" s="55"/>
      <c r="Z10" s="76"/>
    </row>
    <row r="11" spans="1:26" ht="12.75">
      <c r="A11">
        <v>13</v>
      </c>
      <c r="B11">
        <v>0</v>
      </c>
      <c r="C11">
        <v>0</v>
      </c>
      <c r="D11"/>
      <c r="E11">
        <v>37</v>
      </c>
      <c r="F11">
        <v>495</v>
      </c>
      <c r="G11">
        <v>158400</v>
      </c>
      <c r="H11">
        <v>0.497021</v>
      </c>
      <c r="I11">
        <v>0</v>
      </c>
      <c r="J11">
        <v>0</v>
      </c>
      <c r="K11">
        <v>0</v>
      </c>
      <c r="L11">
        <v>0</v>
      </c>
      <c r="M11">
        <v>130.000003</v>
      </c>
      <c r="N11">
        <v>0</v>
      </c>
      <c r="O11">
        <v>0.0176</v>
      </c>
      <c r="P11" s="81"/>
      <c r="Q11" s="55"/>
      <c r="R11" s="55">
        <f t="shared" si="0"/>
        <v>0</v>
      </c>
      <c r="S11" s="55"/>
      <c r="T11" s="55"/>
      <c r="U11" s="55"/>
      <c r="V11" s="55"/>
      <c r="W11" s="55"/>
      <c r="X11" s="55"/>
      <c r="Y11" s="55"/>
      <c r="Z11" s="76"/>
    </row>
    <row r="12" spans="1:26" ht="12.75">
      <c r="A12">
        <v>14</v>
      </c>
      <c r="B12">
        <v>0</v>
      </c>
      <c r="C12">
        <v>0</v>
      </c>
      <c r="D12"/>
      <c r="E12">
        <v>34</v>
      </c>
      <c r="F12">
        <v>474</v>
      </c>
      <c r="G12">
        <v>151680</v>
      </c>
      <c r="H12">
        <v>0.762094</v>
      </c>
      <c r="I12">
        <v>0</v>
      </c>
      <c r="J12">
        <v>0</v>
      </c>
      <c r="K12">
        <v>0</v>
      </c>
      <c r="L12">
        <v>0</v>
      </c>
      <c r="M12">
        <v>129.999998</v>
      </c>
      <c r="N12">
        <v>0</v>
      </c>
      <c r="O12">
        <v>0.016853</v>
      </c>
      <c r="P12" s="81"/>
      <c r="Q12" s="55"/>
      <c r="R12" s="55">
        <f t="shared" si="0"/>
        <v>0</v>
      </c>
      <c r="S12" s="55"/>
      <c r="T12" s="55"/>
      <c r="U12" s="55"/>
      <c r="V12" s="55"/>
      <c r="W12" s="55"/>
      <c r="X12" s="55"/>
      <c r="Y12" s="55"/>
      <c r="Z12" s="76"/>
    </row>
    <row r="13" spans="1:26" ht="12.75">
      <c r="A13">
        <v>15</v>
      </c>
      <c r="B13">
        <v>0</v>
      </c>
      <c r="C13">
        <v>0</v>
      </c>
      <c r="D13"/>
      <c r="E13">
        <v>41</v>
      </c>
      <c r="F13">
        <v>608</v>
      </c>
      <c r="G13">
        <v>194560</v>
      </c>
      <c r="H13">
        <v>0.410224</v>
      </c>
      <c r="I13">
        <v>0</v>
      </c>
      <c r="J13">
        <v>0</v>
      </c>
      <c r="K13">
        <v>0</v>
      </c>
      <c r="L13">
        <v>0</v>
      </c>
      <c r="M13">
        <v>118.550253</v>
      </c>
      <c r="N13">
        <v>0</v>
      </c>
      <c r="O13">
        <v>0.021618</v>
      </c>
      <c r="P13" s="81"/>
      <c r="Q13" s="55"/>
      <c r="R13" s="55">
        <f t="shared" si="0"/>
        <v>0</v>
      </c>
      <c r="S13" s="55"/>
      <c r="T13" s="55"/>
      <c r="U13" s="55"/>
      <c r="V13" s="55"/>
      <c r="W13" s="55"/>
      <c r="X13" s="55"/>
      <c r="Y13" s="55"/>
      <c r="Z13" s="76"/>
    </row>
    <row r="14" spans="1:26" ht="12.75">
      <c r="A14">
        <v>16</v>
      </c>
      <c r="B14">
        <v>0</v>
      </c>
      <c r="C14">
        <v>0</v>
      </c>
      <c r="D14"/>
      <c r="E14">
        <v>34</v>
      </c>
      <c r="F14">
        <v>539</v>
      </c>
      <c r="G14">
        <v>172480</v>
      </c>
      <c r="H14">
        <v>0.869288</v>
      </c>
      <c r="I14">
        <v>0</v>
      </c>
      <c r="J14">
        <v>0</v>
      </c>
      <c r="K14">
        <v>0</v>
      </c>
      <c r="L14">
        <v>0</v>
      </c>
      <c r="M14">
        <v>129.999998</v>
      </c>
      <c r="N14">
        <v>0</v>
      </c>
      <c r="O14">
        <v>0.019164</v>
      </c>
      <c r="P14" s="81"/>
      <c r="Q14" s="55"/>
      <c r="R14" s="55">
        <f t="shared" si="0"/>
        <v>0</v>
      </c>
      <c r="S14" s="55"/>
      <c r="T14" s="55"/>
      <c r="U14" s="55"/>
      <c r="V14" s="55"/>
      <c r="W14" s="55"/>
      <c r="X14" s="55"/>
      <c r="Y14" s="55"/>
      <c r="Z14" s="76"/>
    </row>
    <row r="15" spans="1:26" ht="12.75">
      <c r="A15">
        <v>17</v>
      </c>
      <c r="B15">
        <v>0</v>
      </c>
      <c r="C15">
        <v>0</v>
      </c>
      <c r="D15"/>
      <c r="E15">
        <v>39</v>
      </c>
      <c r="F15">
        <v>579</v>
      </c>
      <c r="G15">
        <v>185280</v>
      </c>
      <c r="H15">
        <v>0.486826</v>
      </c>
      <c r="I15">
        <v>0</v>
      </c>
      <c r="J15">
        <v>0</v>
      </c>
      <c r="K15">
        <v>0</v>
      </c>
      <c r="L15">
        <v>0</v>
      </c>
      <c r="M15">
        <v>129.999995</v>
      </c>
      <c r="N15">
        <v>0</v>
      </c>
      <c r="O15">
        <v>0.020587</v>
      </c>
      <c r="P15" s="81"/>
      <c r="Q15" s="55"/>
      <c r="R15" s="55">
        <f t="shared" si="0"/>
        <v>0</v>
      </c>
      <c r="S15" s="55"/>
      <c r="T15" s="55"/>
      <c r="U15" s="55"/>
      <c r="V15" s="55"/>
      <c r="W15" s="55"/>
      <c r="X15" s="55"/>
      <c r="Y15" s="55"/>
      <c r="Z15" s="76"/>
    </row>
    <row r="16" spans="1:26" ht="12.75">
      <c r="A16">
        <v>18</v>
      </c>
      <c r="B16">
        <v>0</v>
      </c>
      <c r="C16">
        <v>0</v>
      </c>
      <c r="D16"/>
      <c r="E16">
        <v>37</v>
      </c>
      <c r="F16">
        <v>641</v>
      </c>
      <c r="G16">
        <v>205120</v>
      </c>
      <c r="H16">
        <v>0.514075</v>
      </c>
      <c r="I16">
        <v>0</v>
      </c>
      <c r="J16">
        <v>0</v>
      </c>
      <c r="K16">
        <v>0</v>
      </c>
      <c r="L16">
        <v>0</v>
      </c>
      <c r="M16">
        <v>129.999987</v>
      </c>
      <c r="N16">
        <v>0</v>
      </c>
      <c r="O16">
        <v>0.022791</v>
      </c>
      <c r="P16" s="81"/>
      <c r="Q16" s="55"/>
      <c r="R16" s="55">
        <f t="shared" si="0"/>
        <v>0</v>
      </c>
      <c r="S16" s="55"/>
      <c r="T16" s="55"/>
      <c r="U16" s="55"/>
      <c r="V16" s="55"/>
      <c r="W16" s="55"/>
      <c r="X16" s="55"/>
      <c r="Y16" s="55"/>
      <c r="Z16" s="76"/>
    </row>
    <row r="17" spans="1:26" ht="12.75">
      <c r="A17">
        <v>19</v>
      </c>
      <c r="B17">
        <v>0</v>
      </c>
      <c r="C17">
        <v>0</v>
      </c>
      <c r="D17"/>
      <c r="E17">
        <v>38</v>
      </c>
      <c r="F17">
        <v>474</v>
      </c>
      <c r="G17">
        <v>151680</v>
      </c>
      <c r="H17">
        <v>0.535003</v>
      </c>
      <c r="I17">
        <v>0</v>
      </c>
      <c r="J17">
        <v>0</v>
      </c>
      <c r="K17">
        <v>0</v>
      </c>
      <c r="L17">
        <v>0</v>
      </c>
      <c r="M17">
        <v>130.000002</v>
      </c>
      <c r="N17">
        <v>0</v>
      </c>
      <c r="O17">
        <v>0.016853</v>
      </c>
      <c r="P17" s="81"/>
      <c r="Q17" s="55"/>
      <c r="R17" s="55">
        <f t="shared" si="0"/>
        <v>0</v>
      </c>
      <c r="S17" s="55"/>
      <c r="T17" s="55"/>
      <c r="U17" s="55"/>
      <c r="V17" s="55"/>
      <c r="W17" s="55"/>
      <c r="X17" s="55"/>
      <c r="Y17" s="55"/>
      <c r="Z17" s="76"/>
    </row>
    <row r="18" spans="1:26" ht="12.75">
      <c r="A18">
        <v>20</v>
      </c>
      <c r="B18">
        <v>0</v>
      </c>
      <c r="C18">
        <v>0</v>
      </c>
      <c r="D18"/>
      <c r="E18">
        <v>43</v>
      </c>
      <c r="F18">
        <v>699</v>
      </c>
      <c r="G18">
        <v>223680</v>
      </c>
      <c r="H18">
        <v>0.404422</v>
      </c>
      <c r="I18">
        <v>0</v>
      </c>
      <c r="J18">
        <v>0</v>
      </c>
      <c r="K18">
        <v>0</v>
      </c>
      <c r="L18">
        <v>0</v>
      </c>
      <c r="M18">
        <v>114.069266</v>
      </c>
      <c r="N18">
        <v>0</v>
      </c>
      <c r="O18">
        <v>0.024853</v>
      </c>
      <c r="P18" s="81"/>
      <c r="Q18" s="55"/>
      <c r="R18" s="55">
        <f t="shared" si="0"/>
        <v>0</v>
      </c>
      <c r="S18" s="55"/>
      <c r="T18" s="55"/>
      <c r="U18" s="55"/>
      <c r="V18" s="55"/>
      <c r="W18" s="55"/>
      <c r="X18" s="55"/>
      <c r="Y18" s="55"/>
      <c r="Z18" s="76"/>
    </row>
    <row r="19" spans="1:26" ht="12.75">
      <c r="A19">
        <v>21</v>
      </c>
      <c r="B19">
        <v>0</v>
      </c>
      <c r="C19">
        <v>0</v>
      </c>
      <c r="D19"/>
      <c r="E19">
        <v>3776</v>
      </c>
      <c r="F19">
        <v>7545</v>
      </c>
      <c r="G19">
        <v>90540000</v>
      </c>
      <c r="H19">
        <v>0.84626</v>
      </c>
      <c r="I19">
        <v>0</v>
      </c>
      <c r="J19">
        <v>0</v>
      </c>
      <c r="K19">
        <v>0</v>
      </c>
      <c r="L19">
        <v>0</v>
      </c>
      <c r="M19">
        <v>129.999997</v>
      </c>
      <c r="N19">
        <v>30</v>
      </c>
      <c r="O19">
        <v>10.06</v>
      </c>
      <c r="P19" s="81"/>
      <c r="Q19" s="55"/>
      <c r="R19" s="55">
        <f t="shared" si="0"/>
        <v>0</v>
      </c>
      <c r="S19" s="55"/>
      <c r="T19" s="55"/>
      <c r="U19" s="55"/>
      <c r="V19" s="55"/>
      <c r="W19" s="55"/>
      <c r="X19" s="55"/>
      <c r="Y19" s="55"/>
      <c r="Z19" s="76"/>
    </row>
    <row r="20" spans="1:26" ht="12.75">
      <c r="A20">
        <v>22</v>
      </c>
      <c r="B20">
        <v>0</v>
      </c>
      <c r="C20">
        <v>0</v>
      </c>
      <c r="D20"/>
      <c r="E20">
        <v>2374</v>
      </c>
      <c r="F20">
        <v>4737</v>
      </c>
      <c r="G20">
        <v>56844000</v>
      </c>
      <c r="H20">
        <v>0.872167</v>
      </c>
      <c r="I20">
        <v>0</v>
      </c>
      <c r="J20">
        <v>0</v>
      </c>
      <c r="K20">
        <v>0</v>
      </c>
      <c r="L20">
        <v>0</v>
      </c>
      <c r="M20">
        <v>129.18821</v>
      </c>
      <c r="N20">
        <v>30</v>
      </c>
      <c r="O20">
        <v>6.316</v>
      </c>
      <c r="P20" s="81"/>
      <c r="Q20" s="55"/>
      <c r="R20" s="55">
        <f t="shared" si="0"/>
        <v>0</v>
      </c>
      <c r="S20" s="55"/>
      <c r="T20" s="55"/>
      <c r="U20" s="55"/>
      <c r="V20" s="55"/>
      <c r="W20" s="55"/>
      <c r="X20" s="55"/>
      <c r="Y20" s="55"/>
      <c r="Z20" s="76"/>
    </row>
    <row r="21" spans="1:26" ht="12.75">
      <c r="A21">
        <v>23</v>
      </c>
      <c r="B21">
        <v>0</v>
      </c>
      <c r="C21">
        <v>0</v>
      </c>
      <c r="D21"/>
      <c r="E21">
        <v>601</v>
      </c>
      <c r="F21">
        <v>1197</v>
      </c>
      <c r="G21">
        <v>14364000</v>
      </c>
      <c r="H21">
        <v>0.797334</v>
      </c>
      <c r="I21">
        <v>0</v>
      </c>
      <c r="J21">
        <v>0</v>
      </c>
      <c r="K21">
        <v>0</v>
      </c>
      <c r="L21">
        <v>0</v>
      </c>
      <c r="M21">
        <v>129.99999</v>
      </c>
      <c r="N21">
        <v>30</v>
      </c>
      <c r="O21">
        <v>1.596</v>
      </c>
      <c r="P21" s="81"/>
      <c r="Q21" s="55"/>
      <c r="R21" s="55">
        <f t="shared" si="0"/>
        <v>0</v>
      </c>
      <c r="S21" s="55"/>
      <c r="T21" s="55"/>
      <c r="U21" s="55"/>
      <c r="V21" s="55"/>
      <c r="W21" s="55"/>
      <c r="X21" s="55"/>
      <c r="Y21" s="55"/>
      <c r="Z21" s="76"/>
    </row>
    <row r="22" spans="1:26" ht="12.75">
      <c r="A22">
        <v>24</v>
      </c>
      <c r="B22">
        <v>0</v>
      </c>
      <c r="C22">
        <v>0</v>
      </c>
      <c r="D22"/>
      <c r="E22">
        <v>2198</v>
      </c>
      <c r="F22">
        <v>4377</v>
      </c>
      <c r="G22">
        <v>52524000</v>
      </c>
      <c r="H22">
        <v>0.821705</v>
      </c>
      <c r="I22">
        <v>0</v>
      </c>
      <c r="J22">
        <v>0</v>
      </c>
      <c r="K22">
        <v>0</v>
      </c>
      <c r="L22">
        <v>0</v>
      </c>
      <c r="M22">
        <v>128.083893</v>
      </c>
      <c r="N22">
        <v>30</v>
      </c>
      <c r="O22">
        <v>5.836</v>
      </c>
      <c r="P22" s="81"/>
      <c r="Q22" s="55"/>
      <c r="R22" s="55">
        <f t="shared" si="0"/>
        <v>0</v>
      </c>
      <c r="S22" s="55"/>
      <c r="T22" s="55"/>
      <c r="U22" s="55"/>
      <c r="V22" s="55"/>
      <c r="W22" s="55"/>
      <c r="X22" s="55"/>
      <c r="Y22" s="55"/>
      <c r="Z22" s="76"/>
    </row>
    <row r="23" spans="1:26" ht="12.75">
      <c r="A23">
        <v>0</v>
      </c>
      <c r="B23">
        <v>1</v>
      </c>
      <c r="C23">
        <v>0</v>
      </c>
      <c r="D23"/>
      <c r="E23">
        <v>2684</v>
      </c>
      <c r="F23">
        <v>7850</v>
      </c>
      <c r="G23">
        <v>63481600</v>
      </c>
      <c r="H23">
        <v>1.456212</v>
      </c>
      <c r="I23">
        <v>0</v>
      </c>
      <c r="J23">
        <v>0</v>
      </c>
      <c r="K23">
        <v>0</v>
      </c>
      <c r="L23">
        <v>0</v>
      </c>
      <c r="M23">
        <v>129.069636</v>
      </c>
      <c r="N23">
        <v>1</v>
      </c>
      <c r="O23">
        <v>7.053511</v>
      </c>
      <c r="P23" s="81"/>
      <c r="Q23" s="55"/>
      <c r="R23" s="55">
        <f t="shared" si="0"/>
        <v>0</v>
      </c>
      <c r="S23" s="55"/>
      <c r="T23" s="55"/>
      <c r="U23" s="55"/>
      <c r="V23" s="55"/>
      <c r="W23" s="55"/>
      <c r="X23" s="55"/>
      <c r="Y23" s="55"/>
      <c r="Z23" s="76"/>
    </row>
    <row r="24" spans="1:26" ht="12.75">
      <c r="A24">
        <v>0</v>
      </c>
      <c r="B24">
        <v>2</v>
      </c>
      <c r="C24">
        <v>0</v>
      </c>
      <c r="D24"/>
      <c r="E24">
        <v>1890</v>
      </c>
      <c r="F24">
        <v>5462</v>
      </c>
      <c r="G24">
        <v>44426560</v>
      </c>
      <c r="H24">
        <v>1.906619</v>
      </c>
      <c r="I24">
        <v>0</v>
      </c>
      <c r="J24">
        <v>0</v>
      </c>
      <c r="K24">
        <v>0</v>
      </c>
      <c r="L24">
        <v>0</v>
      </c>
      <c r="M24">
        <v>130.000003</v>
      </c>
      <c r="N24">
        <v>1</v>
      </c>
      <c r="O24">
        <v>4.936284</v>
      </c>
      <c r="P24" s="81"/>
      <c r="Q24" s="55"/>
      <c r="R24" s="55">
        <f t="shared" si="0"/>
        <v>0</v>
      </c>
      <c r="S24" s="55"/>
      <c r="T24" s="55"/>
      <c r="U24" s="55"/>
      <c r="V24" s="55"/>
      <c r="W24" s="55"/>
      <c r="X24" s="55"/>
      <c r="Y24" s="55"/>
      <c r="Z24" s="76"/>
    </row>
    <row r="25" spans="1:26" ht="12.75">
      <c r="A25">
        <v>0</v>
      </c>
      <c r="B25">
        <v>3</v>
      </c>
      <c r="C25">
        <v>0</v>
      </c>
      <c r="D25"/>
      <c r="E25">
        <v>1546</v>
      </c>
      <c r="F25">
        <v>4357</v>
      </c>
      <c r="G25">
        <v>36480960</v>
      </c>
      <c r="H25">
        <v>1.238239</v>
      </c>
      <c r="I25">
        <v>0</v>
      </c>
      <c r="J25">
        <v>0</v>
      </c>
      <c r="K25">
        <v>0</v>
      </c>
      <c r="L25">
        <v>0</v>
      </c>
      <c r="M25">
        <v>129.751621</v>
      </c>
      <c r="N25">
        <v>1</v>
      </c>
      <c r="O25">
        <v>4.05344</v>
      </c>
      <c r="P25" s="81"/>
      <c r="Q25" s="55"/>
      <c r="R25" s="55">
        <f t="shared" si="0"/>
        <v>0</v>
      </c>
      <c r="S25" s="55"/>
      <c r="T25" s="55"/>
      <c r="U25" s="55"/>
      <c r="V25" s="55"/>
      <c r="W25" s="55"/>
      <c r="X25" s="55"/>
      <c r="Y25" s="55"/>
      <c r="Z25" s="76"/>
    </row>
    <row r="26" spans="1:26" ht="12.75">
      <c r="A26">
        <v>0</v>
      </c>
      <c r="B26">
        <v>4</v>
      </c>
      <c r="C26">
        <v>0</v>
      </c>
      <c r="D26"/>
      <c r="E26">
        <v>1747</v>
      </c>
      <c r="F26">
        <v>4997</v>
      </c>
      <c r="G26">
        <v>41322720</v>
      </c>
      <c r="H26">
        <v>1.52651</v>
      </c>
      <c r="I26">
        <v>0</v>
      </c>
      <c r="J26">
        <v>0</v>
      </c>
      <c r="K26">
        <v>0</v>
      </c>
      <c r="L26">
        <v>0</v>
      </c>
      <c r="M26">
        <v>129.970289</v>
      </c>
      <c r="N26">
        <v>1</v>
      </c>
      <c r="O26">
        <v>4.591413</v>
      </c>
      <c r="P26" s="81"/>
      <c r="Q26" s="55"/>
      <c r="R26" s="55">
        <f t="shared" si="0"/>
        <v>0</v>
      </c>
      <c r="S26" s="55"/>
      <c r="T26" s="55"/>
      <c r="U26" s="55"/>
      <c r="V26" s="55"/>
      <c r="W26" s="55"/>
      <c r="X26" s="55"/>
      <c r="Y26" s="55"/>
      <c r="Z26" s="76"/>
    </row>
    <row r="27" spans="1:26" ht="12.75">
      <c r="A27">
        <v>0</v>
      </c>
      <c r="B27">
        <v>5</v>
      </c>
      <c r="C27">
        <v>0</v>
      </c>
      <c r="D27"/>
      <c r="E27">
        <v>1309</v>
      </c>
      <c r="F27">
        <v>3713</v>
      </c>
      <c r="G27">
        <v>30867040</v>
      </c>
      <c r="H27">
        <v>1.478314</v>
      </c>
      <c r="I27">
        <v>0</v>
      </c>
      <c r="J27">
        <v>0</v>
      </c>
      <c r="K27">
        <v>0</v>
      </c>
      <c r="L27">
        <v>0</v>
      </c>
      <c r="M27">
        <v>129.999997</v>
      </c>
      <c r="N27">
        <v>1</v>
      </c>
      <c r="O27">
        <v>3.429671</v>
      </c>
      <c r="P27" s="81"/>
      <c r="Q27" s="55"/>
      <c r="R27" s="55">
        <f t="shared" si="0"/>
        <v>0</v>
      </c>
      <c r="S27" s="55"/>
      <c r="T27" s="55"/>
      <c r="U27" s="55"/>
      <c r="V27" s="55"/>
      <c r="W27" s="55"/>
      <c r="X27" s="55"/>
      <c r="Y27" s="55"/>
      <c r="Z27" s="76"/>
    </row>
    <row r="28" spans="1:26" ht="12.75">
      <c r="A28">
        <v>0</v>
      </c>
      <c r="B28">
        <v>6</v>
      </c>
      <c r="C28">
        <v>0</v>
      </c>
      <c r="D28"/>
      <c r="E28">
        <v>1627</v>
      </c>
      <c r="F28">
        <v>4556</v>
      </c>
      <c r="G28">
        <v>38448480</v>
      </c>
      <c r="H28">
        <v>1.690068</v>
      </c>
      <c r="I28">
        <v>0</v>
      </c>
      <c r="J28">
        <v>0</v>
      </c>
      <c r="K28">
        <v>0</v>
      </c>
      <c r="L28">
        <v>0</v>
      </c>
      <c r="M28">
        <v>129.999996</v>
      </c>
      <c r="N28">
        <v>10</v>
      </c>
      <c r="O28">
        <v>4.272053</v>
      </c>
      <c r="P28" s="81"/>
      <c r="Q28" s="55"/>
      <c r="R28" s="55">
        <f t="shared" si="0"/>
        <v>0</v>
      </c>
      <c r="S28" s="55"/>
      <c r="T28" s="55"/>
      <c r="U28" s="55"/>
      <c r="V28" s="55"/>
      <c r="W28" s="55"/>
      <c r="X28" s="55"/>
      <c r="Y28" s="55"/>
      <c r="Z28" s="76"/>
    </row>
    <row r="29" spans="1:26" ht="12.75">
      <c r="A29">
        <v>0</v>
      </c>
      <c r="B29">
        <v>11</v>
      </c>
      <c r="C29">
        <v>0</v>
      </c>
      <c r="D29"/>
      <c r="E29">
        <v>616</v>
      </c>
      <c r="F29">
        <v>1221</v>
      </c>
      <c r="G29">
        <v>14652000</v>
      </c>
      <c r="H29">
        <v>2.220225</v>
      </c>
      <c r="I29">
        <v>0</v>
      </c>
      <c r="J29">
        <v>0</v>
      </c>
      <c r="K29">
        <v>0</v>
      </c>
      <c r="L29">
        <v>0</v>
      </c>
      <c r="M29">
        <v>130.000011</v>
      </c>
      <c r="N29">
        <v>30</v>
      </c>
      <c r="O29">
        <v>1.628</v>
      </c>
      <c r="P29" s="81"/>
      <c r="Q29" s="55"/>
      <c r="R29" s="55">
        <f t="shared" si="0"/>
        <v>0</v>
      </c>
      <c r="S29" s="55"/>
      <c r="T29" s="55"/>
      <c r="U29" s="55"/>
      <c r="V29" s="55"/>
      <c r="W29" s="55"/>
      <c r="X29" s="55"/>
      <c r="Y29" s="55"/>
      <c r="Z29" s="76"/>
    </row>
    <row r="30" spans="1:26" ht="12.75">
      <c r="A30">
        <v>0</v>
      </c>
      <c r="B30">
        <v>12</v>
      </c>
      <c r="C30">
        <v>0</v>
      </c>
      <c r="D30"/>
      <c r="E30">
        <v>1094</v>
      </c>
      <c r="F30">
        <v>2179</v>
      </c>
      <c r="G30">
        <v>26148000</v>
      </c>
      <c r="H30">
        <v>2.01874</v>
      </c>
      <c r="I30">
        <v>0</v>
      </c>
      <c r="J30">
        <v>0</v>
      </c>
      <c r="K30">
        <v>0</v>
      </c>
      <c r="L30">
        <v>0</v>
      </c>
      <c r="M30">
        <v>129.999989</v>
      </c>
      <c r="N30">
        <v>30</v>
      </c>
      <c r="O30">
        <v>2.905333</v>
      </c>
      <c r="P30" s="81"/>
      <c r="Q30" s="55"/>
      <c r="R30" s="55">
        <f t="shared" si="0"/>
        <v>0</v>
      </c>
      <c r="S30" s="55"/>
      <c r="T30" s="55"/>
      <c r="U30" s="55"/>
      <c r="V30" s="55"/>
      <c r="W30" s="55"/>
      <c r="X30" s="55"/>
      <c r="Y30" s="55"/>
      <c r="Z30" s="76"/>
    </row>
    <row r="31" spans="1:26" ht="12.75">
      <c r="A31">
        <v>0</v>
      </c>
      <c r="B31">
        <v>13</v>
      </c>
      <c r="C31">
        <v>0</v>
      </c>
      <c r="D31"/>
      <c r="E31">
        <v>517</v>
      </c>
      <c r="F31">
        <v>1021</v>
      </c>
      <c r="G31">
        <v>12252000</v>
      </c>
      <c r="H31">
        <v>1.865833</v>
      </c>
      <c r="I31">
        <v>0</v>
      </c>
      <c r="J31">
        <v>0</v>
      </c>
      <c r="K31">
        <v>0</v>
      </c>
      <c r="L31">
        <v>0</v>
      </c>
      <c r="M31">
        <v>130.000004</v>
      </c>
      <c r="N31">
        <v>30</v>
      </c>
      <c r="O31">
        <v>1.361333</v>
      </c>
      <c r="P31" s="81"/>
      <c r="Q31" s="55"/>
      <c r="R31" s="55">
        <f t="shared" si="0"/>
        <v>0</v>
      </c>
      <c r="S31" s="55"/>
      <c r="T31" s="55"/>
      <c r="U31" s="55"/>
      <c r="V31" s="55"/>
      <c r="W31" s="55"/>
      <c r="X31" s="55"/>
      <c r="Y31" s="55"/>
      <c r="Z31" s="76"/>
    </row>
    <row r="32" spans="1:26" ht="12.75">
      <c r="A32">
        <v>0</v>
      </c>
      <c r="B32">
        <v>14</v>
      </c>
      <c r="C32">
        <v>0</v>
      </c>
      <c r="D32"/>
      <c r="E32">
        <v>494</v>
      </c>
      <c r="F32">
        <v>982</v>
      </c>
      <c r="G32">
        <v>11784000</v>
      </c>
      <c r="H32">
        <v>2.303014</v>
      </c>
      <c r="I32">
        <v>0</v>
      </c>
      <c r="J32">
        <v>0</v>
      </c>
      <c r="K32">
        <v>0</v>
      </c>
      <c r="L32">
        <v>0</v>
      </c>
      <c r="M32">
        <v>130.000003</v>
      </c>
      <c r="N32">
        <v>30</v>
      </c>
      <c r="O32">
        <v>1.309333</v>
      </c>
      <c r="P32" s="81"/>
      <c r="Q32" s="55"/>
      <c r="R32" s="55">
        <f t="shared" si="0"/>
        <v>0</v>
      </c>
      <c r="S32" s="55"/>
      <c r="T32" s="55"/>
      <c r="U32" s="55"/>
      <c r="V32" s="55"/>
      <c r="W32" s="55"/>
      <c r="X32" s="55"/>
      <c r="Y32" s="55"/>
      <c r="Z32" s="76"/>
    </row>
    <row r="33" spans="1:26" ht="12.75">
      <c r="A33">
        <v>0</v>
      </c>
      <c r="B33">
        <v>15</v>
      </c>
      <c r="C33">
        <v>0</v>
      </c>
      <c r="D33"/>
      <c r="E33">
        <v>620</v>
      </c>
      <c r="F33">
        <v>1232</v>
      </c>
      <c r="G33">
        <v>14784000</v>
      </c>
      <c r="H33">
        <v>2.297602</v>
      </c>
      <c r="I33">
        <v>0</v>
      </c>
      <c r="J33">
        <v>0</v>
      </c>
      <c r="K33">
        <v>0</v>
      </c>
      <c r="L33">
        <v>0</v>
      </c>
      <c r="M33">
        <v>125.692727</v>
      </c>
      <c r="N33">
        <v>30</v>
      </c>
      <c r="O33">
        <v>1.642667</v>
      </c>
      <c r="P33" s="81"/>
      <c r="Q33" s="55"/>
      <c r="R33" s="88"/>
      <c r="S33" s="55">
        <v>0.0001</v>
      </c>
      <c r="T33" s="55"/>
      <c r="U33" s="55"/>
      <c r="V33" s="55"/>
      <c r="W33" s="55"/>
      <c r="X33" s="55"/>
      <c r="Y33" s="55"/>
      <c r="Z33" s="76"/>
    </row>
    <row r="34" spans="1:26" ht="12.75">
      <c r="A34">
        <v>0</v>
      </c>
      <c r="B34">
        <v>16</v>
      </c>
      <c r="C34">
        <v>0</v>
      </c>
      <c r="D34"/>
      <c r="E34">
        <v>560</v>
      </c>
      <c r="F34">
        <v>1110</v>
      </c>
      <c r="G34">
        <v>13320000</v>
      </c>
      <c r="H34">
        <v>2.295917</v>
      </c>
      <c r="I34">
        <v>0</v>
      </c>
      <c r="J34">
        <v>0</v>
      </c>
      <c r="K34">
        <v>0</v>
      </c>
      <c r="L34">
        <v>0</v>
      </c>
      <c r="M34">
        <v>129.999996</v>
      </c>
      <c r="N34">
        <v>30</v>
      </c>
      <c r="O34">
        <v>1.48</v>
      </c>
      <c r="P34" s="81"/>
      <c r="Q34" s="55"/>
      <c r="R34" s="88"/>
      <c r="S34" s="55">
        <v>0.0001</v>
      </c>
      <c r="T34" s="55"/>
      <c r="U34" s="55"/>
      <c r="V34" s="55"/>
      <c r="W34" s="55"/>
      <c r="X34" s="55"/>
      <c r="Y34" s="55"/>
      <c r="Z34" s="76"/>
    </row>
    <row r="35" spans="1:26" ht="12.75">
      <c r="A35">
        <v>0</v>
      </c>
      <c r="B35">
        <v>17</v>
      </c>
      <c r="C35">
        <v>0</v>
      </c>
      <c r="D35"/>
      <c r="E35">
        <v>600</v>
      </c>
      <c r="F35">
        <v>1188</v>
      </c>
      <c r="G35">
        <v>14256000</v>
      </c>
      <c r="H35">
        <v>2.105407</v>
      </c>
      <c r="I35">
        <v>0</v>
      </c>
      <c r="J35">
        <v>0</v>
      </c>
      <c r="K35">
        <v>0</v>
      </c>
      <c r="L35">
        <v>0</v>
      </c>
      <c r="M35">
        <v>130.000006</v>
      </c>
      <c r="N35">
        <v>30</v>
      </c>
      <c r="O35">
        <v>1.584</v>
      </c>
      <c r="P35" s="81"/>
      <c r="Q35" s="55"/>
      <c r="R35" s="88"/>
      <c r="S35" s="103">
        <v>0.05</v>
      </c>
      <c r="T35" s="55"/>
      <c r="U35" s="55"/>
      <c r="V35" s="55"/>
      <c r="W35" s="55"/>
      <c r="X35" s="55"/>
      <c r="Y35" s="55"/>
      <c r="Z35" s="76"/>
    </row>
    <row r="36" spans="1:26" ht="12.75">
      <c r="A36">
        <v>0</v>
      </c>
      <c r="B36">
        <v>18</v>
      </c>
      <c r="C36">
        <v>0</v>
      </c>
      <c r="D36"/>
      <c r="E36">
        <v>657</v>
      </c>
      <c r="F36">
        <v>1304</v>
      </c>
      <c r="G36">
        <v>15648000</v>
      </c>
      <c r="H36">
        <v>2.14508</v>
      </c>
      <c r="I36">
        <v>0</v>
      </c>
      <c r="J36">
        <v>0</v>
      </c>
      <c r="K36">
        <v>0</v>
      </c>
      <c r="L36">
        <v>0</v>
      </c>
      <c r="M36">
        <v>130.000001</v>
      </c>
      <c r="N36">
        <v>30</v>
      </c>
      <c r="O36">
        <v>1.738667</v>
      </c>
      <c r="P36" s="81"/>
      <c r="Q36" s="55"/>
      <c r="R36" s="88"/>
      <c r="S36" s="103">
        <v>0.05</v>
      </c>
      <c r="T36" s="55"/>
      <c r="U36" s="55"/>
      <c r="V36" s="55"/>
      <c r="W36" s="55"/>
      <c r="X36" s="55"/>
      <c r="Y36" s="55"/>
      <c r="Z36" s="76"/>
    </row>
    <row r="37" spans="1:26" ht="12.75">
      <c r="A37">
        <v>0</v>
      </c>
      <c r="B37">
        <v>19</v>
      </c>
      <c r="C37">
        <v>0</v>
      </c>
      <c r="D37"/>
      <c r="E37">
        <v>495</v>
      </c>
      <c r="F37">
        <v>977</v>
      </c>
      <c r="G37">
        <v>11724000</v>
      </c>
      <c r="H37">
        <v>2.169533</v>
      </c>
      <c r="I37">
        <v>0</v>
      </c>
      <c r="J37">
        <v>0</v>
      </c>
      <c r="K37">
        <v>0</v>
      </c>
      <c r="L37">
        <v>0</v>
      </c>
      <c r="M37">
        <v>130.000001</v>
      </c>
      <c r="N37">
        <v>30</v>
      </c>
      <c r="O37">
        <v>1.302667</v>
      </c>
      <c r="P37" s="81"/>
      <c r="Q37" s="55"/>
      <c r="R37" s="88"/>
      <c r="S37" s="103">
        <v>0.05</v>
      </c>
      <c r="T37" s="55"/>
      <c r="U37" s="55"/>
      <c r="V37" s="55"/>
      <c r="W37" s="55"/>
      <c r="X37" s="55"/>
      <c r="Y37" s="55"/>
      <c r="Z37" s="76"/>
    </row>
    <row r="38" spans="1:26" ht="12.75">
      <c r="A38">
        <v>0</v>
      </c>
      <c r="B38">
        <v>20</v>
      </c>
      <c r="C38">
        <v>0</v>
      </c>
      <c r="D38"/>
      <c r="E38">
        <v>722</v>
      </c>
      <c r="F38">
        <v>1429</v>
      </c>
      <c r="G38">
        <v>17148000</v>
      </c>
      <c r="H38">
        <v>2.273531</v>
      </c>
      <c r="I38">
        <v>0</v>
      </c>
      <c r="J38">
        <v>0</v>
      </c>
      <c r="K38">
        <v>0</v>
      </c>
      <c r="L38">
        <v>0</v>
      </c>
      <c r="M38">
        <v>116.457917</v>
      </c>
      <c r="N38">
        <v>30</v>
      </c>
      <c r="O38">
        <v>1.905333</v>
      </c>
      <c r="P38" s="81"/>
      <c r="Q38" s="55"/>
      <c r="R38" s="88"/>
      <c r="S38" s="103">
        <v>0.05</v>
      </c>
      <c r="T38" s="55"/>
      <c r="U38" s="55"/>
      <c r="V38" s="55"/>
      <c r="W38" s="55"/>
      <c r="X38" s="55"/>
      <c r="Y38" s="55"/>
      <c r="Z38" s="76"/>
    </row>
    <row r="39" spans="1:26" ht="12.75">
      <c r="A39">
        <v>0</v>
      </c>
      <c r="B39">
        <v>21</v>
      </c>
      <c r="C39">
        <v>0</v>
      </c>
      <c r="D39"/>
      <c r="E39">
        <v>94</v>
      </c>
      <c r="F39">
        <v>3738</v>
      </c>
      <c r="G39">
        <v>1196160</v>
      </c>
      <c r="H39">
        <v>0.496998</v>
      </c>
      <c r="I39">
        <v>0</v>
      </c>
      <c r="J39">
        <v>0</v>
      </c>
      <c r="K39">
        <v>0</v>
      </c>
      <c r="L39">
        <v>0</v>
      </c>
      <c r="M39">
        <v>130.000003</v>
      </c>
      <c r="N39">
        <v>0</v>
      </c>
      <c r="O39">
        <v>0.132907</v>
      </c>
      <c r="P39" s="81"/>
      <c r="Q39" s="55"/>
      <c r="R39" s="88"/>
      <c r="S39" s="103">
        <v>0.05</v>
      </c>
      <c r="T39" s="55"/>
      <c r="U39" s="55"/>
      <c r="V39" s="55"/>
      <c r="W39" s="55"/>
      <c r="X39" s="55"/>
      <c r="Y39" s="55"/>
      <c r="Z39" s="76"/>
    </row>
    <row r="40" spans="1:26" ht="12.75">
      <c r="A40">
        <v>0</v>
      </c>
      <c r="B40">
        <v>22</v>
      </c>
      <c r="C40">
        <v>0</v>
      </c>
      <c r="D40"/>
      <c r="E40">
        <v>70</v>
      </c>
      <c r="F40">
        <v>2336</v>
      </c>
      <c r="G40">
        <v>747520</v>
      </c>
      <c r="H40">
        <v>0.421849</v>
      </c>
      <c r="I40">
        <v>0</v>
      </c>
      <c r="J40">
        <v>0</v>
      </c>
      <c r="K40">
        <v>0</v>
      </c>
      <c r="L40">
        <v>0</v>
      </c>
      <c r="M40">
        <v>126.243931</v>
      </c>
      <c r="N40">
        <v>0</v>
      </c>
      <c r="O40">
        <v>0.083058</v>
      </c>
      <c r="P40" s="81"/>
      <c r="Q40" s="55"/>
      <c r="R40" s="88"/>
      <c r="S40" s="103">
        <v>0.05</v>
      </c>
      <c r="T40" s="55"/>
      <c r="U40" s="55"/>
      <c r="V40" s="55"/>
      <c r="W40" s="55"/>
      <c r="X40" s="55"/>
      <c r="Y40" s="55"/>
      <c r="Z40" s="76"/>
    </row>
    <row r="41" spans="1:26" ht="12.75">
      <c r="A41">
        <v>0</v>
      </c>
      <c r="B41">
        <v>23</v>
      </c>
      <c r="C41">
        <v>0</v>
      </c>
      <c r="D41"/>
      <c r="E41">
        <v>23</v>
      </c>
      <c r="F41">
        <v>565</v>
      </c>
      <c r="G41">
        <v>180800</v>
      </c>
      <c r="H41">
        <v>2.063667</v>
      </c>
      <c r="I41">
        <v>0</v>
      </c>
      <c r="J41">
        <v>0</v>
      </c>
      <c r="K41">
        <v>0</v>
      </c>
      <c r="L41">
        <v>0</v>
      </c>
      <c r="M41">
        <v>130.000002</v>
      </c>
      <c r="N41">
        <v>0</v>
      </c>
      <c r="O41">
        <v>0.020089</v>
      </c>
      <c r="P41" s="81"/>
      <c r="Q41" s="55"/>
      <c r="R41" s="88"/>
      <c r="S41" s="55">
        <v>0.0001</v>
      </c>
      <c r="T41" s="55"/>
      <c r="U41" s="55"/>
      <c r="V41" s="55"/>
      <c r="W41" s="55"/>
      <c r="X41" s="55"/>
      <c r="Y41" s="55"/>
      <c r="Z41" s="76"/>
    </row>
    <row r="42" spans="1:26" ht="12.75">
      <c r="A42">
        <v>0</v>
      </c>
      <c r="B42">
        <v>24</v>
      </c>
      <c r="C42">
        <v>0</v>
      </c>
      <c r="D42"/>
      <c r="E42">
        <v>74</v>
      </c>
      <c r="F42">
        <v>2160</v>
      </c>
      <c r="G42">
        <v>691200</v>
      </c>
      <c r="H42">
        <v>0.384585</v>
      </c>
      <c r="I42">
        <v>0</v>
      </c>
      <c r="J42">
        <v>0</v>
      </c>
      <c r="K42">
        <v>0</v>
      </c>
      <c r="L42">
        <v>0</v>
      </c>
      <c r="M42">
        <v>124.344572</v>
      </c>
      <c r="N42">
        <v>0</v>
      </c>
      <c r="O42">
        <v>0.0768</v>
      </c>
      <c r="P42" s="81"/>
      <c r="Q42" s="55"/>
      <c r="R42" s="88"/>
      <c r="S42" s="55">
        <v>0.0001</v>
      </c>
      <c r="T42" s="55"/>
      <c r="U42" s="55"/>
      <c r="V42" s="55"/>
      <c r="W42" s="55"/>
      <c r="X42" s="55"/>
      <c r="Y42" s="55"/>
      <c r="Z42" s="76"/>
    </row>
    <row r="43" spans="1:26" ht="12.75">
      <c r="A43">
        <v>7</v>
      </c>
      <c r="B43">
        <v>0</v>
      </c>
      <c r="C43"/>
      <c r="D43">
        <v>13</v>
      </c>
      <c r="E43">
        <v>313</v>
      </c>
      <c r="F43">
        <v>2191</v>
      </c>
      <c r="G43">
        <v>8974336</v>
      </c>
      <c r="H43">
        <v>0.081518</v>
      </c>
      <c r="I43">
        <v>0</v>
      </c>
      <c r="J43">
        <v>0</v>
      </c>
      <c r="K43">
        <v>0</v>
      </c>
      <c r="L43">
        <v>0</v>
      </c>
      <c r="M43">
        <v>130</v>
      </c>
      <c r="N43">
        <v>1</v>
      </c>
      <c r="O43">
        <v>0.997148</v>
      </c>
      <c r="P43" s="81"/>
      <c r="Q43" s="55"/>
      <c r="R43" s="92">
        <f>(I43+K43)/F43</f>
        <v>0</v>
      </c>
      <c r="S43" s="55">
        <v>0.0001</v>
      </c>
      <c r="T43" s="55"/>
      <c r="U43" s="55"/>
      <c r="V43" s="55"/>
      <c r="W43" s="55"/>
      <c r="X43" s="55"/>
      <c r="Y43" s="55"/>
      <c r="Z43" s="76"/>
    </row>
    <row r="44" spans="1:26" ht="12.75">
      <c r="A44">
        <v>8</v>
      </c>
      <c r="B44">
        <v>0</v>
      </c>
      <c r="C44"/>
      <c r="D44">
        <v>13</v>
      </c>
      <c r="E44">
        <v>313</v>
      </c>
      <c r="F44">
        <v>2191</v>
      </c>
      <c r="G44">
        <v>8974336</v>
      </c>
      <c r="H44">
        <v>0.062391</v>
      </c>
      <c r="I44">
        <v>0</v>
      </c>
      <c r="J44">
        <v>0</v>
      </c>
      <c r="K44">
        <v>0</v>
      </c>
      <c r="L44">
        <v>0</v>
      </c>
      <c r="M44">
        <v>129.585352</v>
      </c>
      <c r="N44">
        <v>1</v>
      </c>
      <c r="O44">
        <v>0.997148</v>
      </c>
      <c r="P44" s="81"/>
      <c r="Q44" s="55"/>
      <c r="R44" s="92">
        <f aca="true" t="shared" si="1" ref="R44:R60">(I44+K44)/F44</f>
        <v>0</v>
      </c>
      <c r="S44" s="55">
        <v>0.0001</v>
      </c>
      <c r="T44" s="55"/>
      <c r="U44" s="55"/>
      <c r="V44" s="55"/>
      <c r="W44" s="55"/>
      <c r="X44" s="55"/>
      <c r="Y44" s="55"/>
      <c r="Z44" s="76"/>
    </row>
    <row r="45" spans="1:26" ht="12.75">
      <c r="A45">
        <v>25</v>
      </c>
      <c r="B45">
        <v>0</v>
      </c>
      <c r="C45"/>
      <c r="D45">
        <v>15</v>
      </c>
      <c r="E45">
        <v>898</v>
      </c>
      <c r="F45">
        <v>898</v>
      </c>
      <c r="G45">
        <v>862080</v>
      </c>
      <c r="H45">
        <v>0.037438</v>
      </c>
      <c r="I45">
        <v>35</v>
      </c>
      <c r="J45">
        <v>33600</v>
      </c>
      <c r="K45">
        <v>0</v>
      </c>
      <c r="L45">
        <v>0</v>
      </c>
      <c r="M45">
        <v>130</v>
      </c>
      <c r="N45">
        <v>0.096</v>
      </c>
      <c r="O45">
        <v>0.095787</v>
      </c>
      <c r="P45" s="81"/>
      <c r="Q45" s="55"/>
      <c r="R45" s="92">
        <f t="shared" si="1"/>
        <v>0.03897550111358575</v>
      </c>
      <c r="S45" s="103">
        <v>0.05</v>
      </c>
      <c r="T45" s="55"/>
      <c r="U45" s="55"/>
      <c r="V45" s="55"/>
      <c r="W45" s="55"/>
      <c r="X45" s="55"/>
      <c r="Y45" s="55"/>
      <c r="Z45" s="76"/>
    </row>
    <row r="46" spans="1:26" ht="12.75">
      <c r="A46">
        <v>26</v>
      </c>
      <c r="B46">
        <v>0</v>
      </c>
      <c r="C46"/>
      <c r="D46">
        <v>15</v>
      </c>
      <c r="E46">
        <v>899</v>
      </c>
      <c r="F46">
        <v>899</v>
      </c>
      <c r="G46">
        <v>863040</v>
      </c>
      <c r="H46">
        <v>0.037825</v>
      </c>
      <c r="I46">
        <v>37</v>
      </c>
      <c r="J46">
        <v>35520</v>
      </c>
      <c r="K46">
        <v>0</v>
      </c>
      <c r="L46">
        <v>0</v>
      </c>
      <c r="M46">
        <v>128.525175</v>
      </c>
      <c r="N46">
        <v>0.096</v>
      </c>
      <c r="O46">
        <v>0.095893</v>
      </c>
      <c r="P46" s="81"/>
      <c r="Q46" s="55"/>
      <c r="R46" s="92">
        <f t="shared" si="1"/>
        <v>0.041156840934371525</v>
      </c>
      <c r="S46" s="103">
        <v>0.05</v>
      </c>
      <c r="T46" s="55"/>
      <c r="U46" s="55"/>
      <c r="V46" s="55"/>
      <c r="W46" s="55"/>
      <c r="X46" s="55"/>
      <c r="Y46" s="55"/>
      <c r="Z46" s="76"/>
    </row>
    <row r="47" spans="1:26" ht="12.75">
      <c r="A47">
        <v>27</v>
      </c>
      <c r="B47">
        <v>0</v>
      </c>
      <c r="C47"/>
      <c r="D47">
        <v>15</v>
      </c>
      <c r="E47">
        <v>899</v>
      </c>
      <c r="F47">
        <v>899</v>
      </c>
      <c r="G47">
        <v>863040</v>
      </c>
      <c r="H47">
        <v>0.038212</v>
      </c>
      <c r="I47">
        <v>36</v>
      </c>
      <c r="J47">
        <v>34560</v>
      </c>
      <c r="K47">
        <v>0</v>
      </c>
      <c r="L47">
        <v>0</v>
      </c>
      <c r="M47">
        <v>129.999996</v>
      </c>
      <c r="N47">
        <v>0.096</v>
      </c>
      <c r="O47">
        <v>0.095893</v>
      </c>
      <c r="P47" s="81"/>
      <c r="Q47" s="55"/>
      <c r="R47" s="92">
        <f t="shared" si="1"/>
        <v>0.04004449388209121</v>
      </c>
      <c r="S47" s="103">
        <v>0.05</v>
      </c>
      <c r="T47" s="55"/>
      <c r="U47" s="55"/>
      <c r="V47" s="55"/>
      <c r="W47" s="55"/>
      <c r="X47" s="55"/>
      <c r="Y47" s="55"/>
      <c r="Z47" s="76"/>
    </row>
    <row r="48" spans="1:26" ht="12.75">
      <c r="A48">
        <v>28</v>
      </c>
      <c r="B48">
        <v>0</v>
      </c>
      <c r="C48"/>
      <c r="D48">
        <v>15</v>
      </c>
      <c r="E48">
        <v>899</v>
      </c>
      <c r="F48">
        <v>899</v>
      </c>
      <c r="G48">
        <v>863040</v>
      </c>
      <c r="H48">
        <v>0.0386</v>
      </c>
      <c r="I48">
        <v>37</v>
      </c>
      <c r="J48">
        <v>35520</v>
      </c>
      <c r="K48">
        <v>0</v>
      </c>
      <c r="L48">
        <v>0</v>
      </c>
      <c r="M48">
        <v>130.000003</v>
      </c>
      <c r="N48">
        <v>0.096</v>
      </c>
      <c r="O48">
        <v>0.095893</v>
      </c>
      <c r="P48" s="81"/>
      <c r="Q48" s="55"/>
      <c r="R48" s="92">
        <f t="shared" si="1"/>
        <v>0.041156840934371525</v>
      </c>
      <c r="S48" s="103">
        <v>0.05</v>
      </c>
      <c r="T48" s="55"/>
      <c r="U48" s="55"/>
      <c r="V48" s="55"/>
      <c r="W48" s="55"/>
      <c r="X48" s="55"/>
      <c r="Y48" s="55"/>
      <c r="Z48" s="76"/>
    </row>
    <row r="49" spans="1:26" ht="12.75">
      <c r="A49">
        <v>29</v>
      </c>
      <c r="B49">
        <v>0</v>
      </c>
      <c r="C49"/>
      <c r="D49">
        <v>15</v>
      </c>
      <c r="E49">
        <v>899</v>
      </c>
      <c r="F49">
        <v>899</v>
      </c>
      <c r="G49">
        <v>863040</v>
      </c>
      <c r="H49">
        <v>0.038987</v>
      </c>
      <c r="I49">
        <v>32</v>
      </c>
      <c r="J49">
        <v>30720</v>
      </c>
      <c r="K49">
        <v>0</v>
      </c>
      <c r="L49">
        <v>0</v>
      </c>
      <c r="M49">
        <v>130.000006</v>
      </c>
      <c r="N49">
        <v>0.096</v>
      </c>
      <c r="O49">
        <v>0.095893</v>
      </c>
      <c r="P49" s="81"/>
      <c r="Q49" s="55"/>
      <c r="R49" s="92">
        <f t="shared" si="1"/>
        <v>0.035595105672969966</v>
      </c>
      <c r="S49" s="103">
        <v>0.05</v>
      </c>
      <c r="T49" s="55"/>
      <c r="U49" s="55"/>
      <c r="V49" s="55"/>
      <c r="W49" s="55"/>
      <c r="X49" s="55"/>
      <c r="Y49" s="55"/>
      <c r="Z49" s="76"/>
    </row>
    <row r="50" spans="1:26" ht="13.5" thickBot="1">
      <c r="A50">
        <v>30</v>
      </c>
      <c r="B50">
        <v>0</v>
      </c>
      <c r="C50"/>
      <c r="D50">
        <v>15</v>
      </c>
      <c r="E50">
        <v>899</v>
      </c>
      <c r="F50">
        <v>899</v>
      </c>
      <c r="G50">
        <v>863040</v>
      </c>
      <c r="H50">
        <v>0.039374</v>
      </c>
      <c r="I50">
        <v>35</v>
      </c>
      <c r="J50">
        <v>33600</v>
      </c>
      <c r="K50">
        <v>0</v>
      </c>
      <c r="L50">
        <v>0</v>
      </c>
      <c r="M50">
        <v>129.999995</v>
      </c>
      <c r="N50">
        <v>0.096</v>
      </c>
      <c r="O50">
        <v>0.095893</v>
      </c>
      <c r="P50" s="104"/>
      <c r="Q50" s="59"/>
      <c r="R50" s="92">
        <f t="shared" si="1"/>
        <v>0.0389321468298109</v>
      </c>
      <c r="S50" s="105">
        <v>0.05</v>
      </c>
      <c r="T50" s="59"/>
      <c r="U50" s="59"/>
      <c r="V50" s="59"/>
      <c r="W50" s="59"/>
      <c r="X50" s="59"/>
      <c r="Y50" s="59"/>
      <c r="Z50" s="80"/>
    </row>
    <row r="51" spans="1:26" ht="12.75">
      <c r="A51">
        <v>0</v>
      </c>
      <c r="B51">
        <v>7</v>
      </c>
      <c r="C51"/>
      <c r="D51">
        <v>13</v>
      </c>
      <c r="E51">
        <v>312</v>
      </c>
      <c r="F51">
        <v>2184</v>
      </c>
      <c r="G51">
        <v>8945664</v>
      </c>
      <c r="H51">
        <v>0.060599</v>
      </c>
      <c r="I51">
        <v>0</v>
      </c>
      <c r="J51">
        <v>0</v>
      </c>
      <c r="K51">
        <v>0</v>
      </c>
      <c r="L51">
        <v>0</v>
      </c>
      <c r="M51">
        <v>129.999997</v>
      </c>
      <c r="N51">
        <v>1</v>
      </c>
      <c r="O51">
        <v>0.993963</v>
      </c>
      <c r="P51" s="88"/>
      <c r="Q51" s="88"/>
      <c r="R51" s="92">
        <f t="shared" si="1"/>
        <v>0</v>
      </c>
      <c r="S51" s="324"/>
      <c r="T51" s="88"/>
      <c r="U51" s="88"/>
      <c r="V51" s="88"/>
      <c r="W51" s="88"/>
      <c r="X51" s="88"/>
      <c r="Y51" s="88"/>
      <c r="Z51" s="136"/>
    </row>
    <row r="52" spans="1:26" ht="12.75">
      <c r="A52">
        <v>0</v>
      </c>
      <c r="B52">
        <v>8</v>
      </c>
      <c r="C52"/>
      <c r="D52">
        <v>13</v>
      </c>
      <c r="E52">
        <v>313</v>
      </c>
      <c r="F52">
        <v>2191</v>
      </c>
      <c r="G52">
        <v>8974336</v>
      </c>
      <c r="H52">
        <v>0.061828</v>
      </c>
      <c r="I52">
        <v>0</v>
      </c>
      <c r="J52">
        <v>0</v>
      </c>
      <c r="K52">
        <v>0</v>
      </c>
      <c r="L52">
        <v>0</v>
      </c>
      <c r="M52">
        <v>129.58899</v>
      </c>
      <c r="N52">
        <v>1</v>
      </c>
      <c r="O52">
        <v>0.997148</v>
      </c>
      <c r="P52" s="88"/>
      <c r="Q52" s="88"/>
      <c r="R52" s="92">
        <f t="shared" si="1"/>
        <v>0</v>
      </c>
      <c r="S52" s="324"/>
      <c r="T52" s="88"/>
      <c r="U52" s="88"/>
      <c r="V52" s="88"/>
      <c r="W52" s="88"/>
      <c r="X52" s="88"/>
      <c r="Y52" s="88"/>
      <c r="Z52" s="136"/>
    </row>
    <row r="53" spans="1:26" ht="12.75">
      <c r="A53">
        <v>0</v>
      </c>
      <c r="B53">
        <v>9</v>
      </c>
      <c r="C53"/>
      <c r="D53">
        <v>13</v>
      </c>
      <c r="E53">
        <v>624</v>
      </c>
      <c r="F53">
        <v>4368</v>
      </c>
      <c r="G53">
        <v>17891328</v>
      </c>
      <c r="H53">
        <v>0.081142</v>
      </c>
      <c r="I53">
        <v>0</v>
      </c>
      <c r="J53">
        <v>0</v>
      </c>
      <c r="K53">
        <v>0</v>
      </c>
      <c r="L53">
        <v>0</v>
      </c>
      <c r="M53">
        <v>130.000004</v>
      </c>
      <c r="N53">
        <v>2</v>
      </c>
      <c r="O53">
        <v>1.987925</v>
      </c>
      <c r="P53" s="88"/>
      <c r="Q53" s="88"/>
      <c r="R53" s="92">
        <f t="shared" si="1"/>
        <v>0</v>
      </c>
      <c r="S53" s="324"/>
      <c r="T53" s="88"/>
      <c r="U53" s="88"/>
      <c r="V53" s="88"/>
      <c r="W53" s="88"/>
      <c r="X53" s="88"/>
      <c r="Y53" s="88"/>
      <c r="Z53" s="136"/>
    </row>
    <row r="54" spans="1:26" ht="12.75">
      <c r="A54">
        <v>0</v>
      </c>
      <c r="B54">
        <v>10</v>
      </c>
      <c r="C54"/>
      <c r="D54">
        <v>13</v>
      </c>
      <c r="E54">
        <v>624</v>
      </c>
      <c r="F54">
        <v>4368</v>
      </c>
      <c r="G54">
        <v>17891328</v>
      </c>
      <c r="H54">
        <v>0.080813</v>
      </c>
      <c r="I54">
        <v>0</v>
      </c>
      <c r="J54">
        <v>0</v>
      </c>
      <c r="K54">
        <v>0</v>
      </c>
      <c r="L54">
        <v>0</v>
      </c>
      <c r="M54">
        <v>129.999991</v>
      </c>
      <c r="N54">
        <v>2</v>
      </c>
      <c r="O54">
        <v>1.987925</v>
      </c>
      <c r="P54" s="88"/>
      <c r="Q54" s="88"/>
      <c r="R54" s="92">
        <f t="shared" si="1"/>
        <v>0</v>
      </c>
      <c r="S54" s="324"/>
      <c r="T54" s="88"/>
      <c r="U54" s="88"/>
      <c r="V54" s="88"/>
      <c r="W54" s="88"/>
      <c r="X54" s="88"/>
      <c r="Y54" s="88"/>
      <c r="Z54" s="136"/>
    </row>
    <row r="55" spans="1:26" ht="12.75">
      <c r="A55">
        <v>0</v>
      </c>
      <c r="B55">
        <v>25</v>
      </c>
      <c r="C55"/>
      <c r="D55">
        <v>15</v>
      </c>
      <c r="E55">
        <v>898</v>
      </c>
      <c r="F55">
        <v>898</v>
      </c>
      <c r="G55">
        <v>862080</v>
      </c>
      <c r="H55">
        <v>0.037025</v>
      </c>
      <c r="I55">
        <v>35</v>
      </c>
      <c r="J55">
        <v>33600</v>
      </c>
      <c r="K55">
        <v>0</v>
      </c>
      <c r="L55">
        <v>0</v>
      </c>
      <c r="M55">
        <v>129.999997</v>
      </c>
      <c r="N55">
        <v>0.096</v>
      </c>
      <c r="O55">
        <v>0.095787</v>
      </c>
      <c r="P55" s="88"/>
      <c r="Q55" s="88"/>
      <c r="R55" s="92">
        <f t="shared" si="1"/>
        <v>0.03897550111358575</v>
      </c>
      <c r="S55" s="324"/>
      <c r="T55" s="88"/>
      <c r="U55" s="88"/>
      <c r="V55" s="88"/>
      <c r="W55" s="88"/>
      <c r="X55" s="88"/>
      <c r="Y55" s="88"/>
      <c r="Z55" s="136"/>
    </row>
    <row r="56" spans="1:26" ht="12.75">
      <c r="A56">
        <v>0</v>
      </c>
      <c r="B56">
        <v>26</v>
      </c>
      <c r="C56"/>
      <c r="D56">
        <v>15</v>
      </c>
      <c r="E56">
        <v>902</v>
      </c>
      <c r="F56">
        <v>899</v>
      </c>
      <c r="G56">
        <v>863040</v>
      </c>
      <c r="H56">
        <v>0.037402</v>
      </c>
      <c r="I56">
        <v>34</v>
      </c>
      <c r="J56">
        <v>32640</v>
      </c>
      <c r="K56">
        <v>0</v>
      </c>
      <c r="L56">
        <v>0</v>
      </c>
      <c r="M56">
        <v>128.396411</v>
      </c>
      <c r="N56">
        <v>0.096</v>
      </c>
      <c r="O56">
        <v>0.095893</v>
      </c>
      <c r="P56" s="88"/>
      <c r="Q56" s="88"/>
      <c r="R56" s="92">
        <f t="shared" si="1"/>
        <v>0.03781979977753059</v>
      </c>
      <c r="S56" s="324"/>
      <c r="T56" s="88"/>
      <c r="U56" s="88"/>
      <c r="V56" s="88"/>
      <c r="W56" s="88"/>
      <c r="X56" s="88"/>
      <c r="Y56" s="88"/>
      <c r="Z56" s="136"/>
    </row>
    <row r="57" spans="1:26" ht="12.75">
      <c r="A57">
        <v>0</v>
      </c>
      <c r="B57">
        <v>27</v>
      </c>
      <c r="C57"/>
      <c r="D57">
        <v>15</v>
      </c>
      <c r="E57">
        <v>899</v>
      </c>
      <c r="F57">
        <v>899</v>
      </c>
      <c r="G57">
        <v>863040</v>
      </c>
      <c r="H57">
        <v>0.037779</v>
      </c>
      <c r="I57">
        <v>36</v>
      </c>
      <c r="J57">
        <v>34560</v>
      </c>
      <c r="K57">
        <v>0</v>
      </c>
      <c r="L57">
        <v>0</v>
      </c>
      <c r="M57">
        <v>129.999996</v>
      </c>
      <c r="N57">
        <v>0.096</v>
      </c>
      <c r="O57">
        <v>0.095893</v>
      </c>
      <c r="P57" s="88"/>
      <c r="Q57" s="88"/>
      <c r="R57" s="92">
        <f t="shared" si="1"/>
        <v>0.04004449388209121</v>
      </c>
      <c r="S57" s="324"/>
      <c r="T57" s="88"/>
      <c r="U57" s="88"/>
      <c r="V57" s="88"/>
      <c r="W57" s="88"/>
      <c r="X57" s="88"/>
      <c r="Y57" s="88"/>
      <c r="Z57" s="136"/>
    </row>
    <row r="58" spans="1:26" ht="12.75">
      <c r="A58">
        <v>0</v>
      </c>
      <c r="B58">
        <v>28</v>
      </c>
      <c r="C58"/>
      <c r="D58">
        <v>15</v>
      </c>
      <c r="E58">
        <v>899</v>
      </c>
      <c r="F58">
        <v>899</v>
      </c>
      <c r="G58">
        <v>863040</v>
      </c>
      <c r="H58">
        <v>0.038156</v>
      </c>
      <c r="I58">
        <v>34</v>
      </c>
      <c r="J58">
        <v>32640</v>
      </c>
      <c r="K58">
        <v>0</v>
      </c>
      <c r="L58">
        <v>0</v>
      </c>
      <c r="M58">
        <v>129.999998</v>
      </c>
      <c r="N58">
        <v>0.096</v>
      </c>
      <c r="O58">
        <v>0.095893</v>
      </c>
      <c r="P58" s="88"/>
      <c r="Q58" s="88"/>
      <c r="R58" s="92">
        <f t="shared" si="1"/>
        <v>0.03781979977753059</v>
      </c>
      <c r="S58" s="324"/>
      <c r="T58" s="88"/>
      <c r="U58" s="88"/>
      <c r="V58" s="88"/>
      <c r="W58" s="88"/>
      <c r="X58" s="88"/>
      <c r="Y58" s="88"/>
      <c r="Z58" s="136"/>
    </row>
    <row r="59" spans="1:26" ht="12.75">
      <c r="A59">
        <v>0</v>
      </c>
      <c r="B59">
        <v>29</v>
      </c>
      <c r="C59"/>
      <c r="D59">
        <v>15</v>
      </c>
      <c r="E59">
        <v>899</v>
      </c>
      <c r="F59">
        <v>899</v>
      </c>
      <c r="G59">
        <v>863040</v>
      </c>
      <c r="H59">
        <v>0.038534</v>
      </c>
      <c r="I59">
        <v>31</v>
      </c>
      <c r="J59">
        <v>29760</v>
      </c>
      <c r="K59">
        <v>0</v>
      </c>
      <c r="L59">
        <v>0</v>
      </c>
      <c r="M59">
        <v>130.000005</v>
      </c>
      <c r="N59">
        <v>0.096</v>
      </c>
      <c r="O59">
        <v>0.095893</v>
      </c>
      <c r="P59" s="88"/>
      <c r="Q59" s="88"/>
      <c r="R59" s="92">
        <f t="shared" si="1"/>
        <v>0.034482758620689655</v>
      </c>
      <c r="S59" s="324"/>
      <c r="T59" s="88"/>
      <c r="U59" s="88"/>
      <c r="V59" s="88"/>
      <c r="W59" s="88"/>
      <c r="X59" s="88"/>
      <c r="Y59" s="88"/>
      <c r="Z59" s="136"/>
    </row>
    <row r="60" spans="1:26" ht="13.5" thickBot="1">
      <c r="A60">
        <v>0</v>
      </c>
      <c r="B60">
        <v>30</v>
      </c>
      <c r="C60"/>
      <c r="D60">
        <v>15</v>
      </c>
      <c r="E60">
        <v>899</v>
      </c>
      <c r="F60">
        <v>899</v>
      </c>
      <c r="G60">
        <v>863040</v>
      </c>
      <c r="H60">
        <v>0.038911</v>
      </c>
      <c r="I60">
        <v>31</v>
      </c>
      <c r="J60">
        <v>29760</v>
      </c>
      <c r="K60">
        <v>0</v>
      </c>
      <c r="L60">
        <v>0</v>
      </c>
      <c r="M60">
        <v>130.000001</v>
      </c>
      <c r="N60">
        <v>0.096</v>
      </c>
      <c r="O60">
        <v>0.095893</v>
      </c>
      <c r="P60" s="317"/>
      <c r="Q60" s="317"/>
      <c r="R60" s="95">
        <f t="shared" si="1"/>
        <v>0.034482758620689655</v>
      </c>
      <c r="S60" s="326"/>
      <c r="T60" s="317"/>
      <c r="U60" s="317"/>
      <c r="V60" s="317"/>
      <c r="W60" s="317"/>
      <c r="X60" s="317"/>
      <c r="Y60" s="317"/>
      <c r="Z60" s="318"/>
    </row>
    <row r="61" spans="1:26" ht="12.75">
      <c r="A61"/>
      <c r="B61"/>
      <c r="C61"/>
      <c r="D61"/>
      <c r="E61"/>
      <c r="F61"/>
      <c r="G61"/>
      <c r="H61"/>
      <c r="I61"/>
      <c r="J61"/>
      <c r="K61"/>
      <c r="L61"/>
      <c r="M61"/>
      <c r="N61"/>
      <c r="O61"/>
      <c r="P61" s="88"/>
      <c r="Q61" s="88"/>
      <c r="R61" s="323"/>
      <c r="S61" s="324"/>
      <c r="T61" s="88"/>
      <c r="U61" s="88"/>
      <c r="V61" s="88"/>
      <c r="W61" s="88"/>
      <c r="X61" s="88"/>
      <c r="Y61" s="88"/>
      <c r="Z61" s="88"/>
    </row>
    <row r="62" ht="13.5" thickBot="1"/>
    <row r="63" spans="1:19" ht="13.5" thickBot="1">
      <c r="A63" s="493" t="s">
        <v>135</v>
      </c>
      <c r="B63" s="494"/>
      <c r="C63" s="494"/>
      <c r="D63" s="494"/>
      <c r="E63" s="495"/>
      <c r="S63" s="48"/>
    </row>
    <row r="64" spans="1:19" ht="12.75">
      <c r="A64" s="46"/>
      <c r="B64" s="64" t="s">
        <v>136</v>
      </c>
      <c r="C64" s="64" t="s">
        <v>137</v>
      </c>
      <c r="D64" s="64" t="s">
        <v>138</v>
      </c>
      <c r="E64" s="65" t="s">
        <v>139</v>
      </c>
      <c r="S64" s="48"/>
    </row>
    <row r="65" spans="1:5" ht="12.75">
      <c r="A65" s="81" t="s">
        <v>140</v>
      </c>
      <c r="B65" s="55">
        <v>0.004</v>
      </c>
      <c r="C65" s="55">
        <v>0.006</v>
      </c>
      <c r="D65" s="55">
        <v>0.0017</v>
      </c>
      <c r="E65" s="76">
        <v>0.0015</v>
      </c>
    </row>
    <row r="66" spans="1:5" ht="12.75">
      <c r="A66" s="81" t="s">
        <v>141</v>
      </c>
      <c r="B66" s="55">
        <v>15</v>
      </c>
      <c r="C66" s="55">
        <v>7</v>
      </c>
      <c r="D66" s="55">
        <v>31</v>
      </c>
      <c r="E66" s="76">
        <v>15</v>
      </c>
    </row>
    <row r="67" spans="1:5" ht="12.75">
      <c r="A67" s="81" t="s">
        <v>142</v>
      </c>
      <c r="B67" s="55">
        <v>31</v>
      </c>
      <c r="C67" s="55">
        <v>15</v>
      </c>
      <c r="D67" s="55">
        <v>31</v>
      </c>
      <c r="E67" s="76">
        <v>31</v>
      </c>
    </row>
    <row r="68" spans="1:5" ht="12.75">
      <c r="A68" s="81" t="s">
        <v>143</v>
      </c>
      <c r="B68" s="55">
        <v>7</v>
      </c>
      <c r="C68" s="55">
        <v>4</v>
      </c>
      <c r="D68" s="55">
        <v>3</v>
      </c>
      <c r="E68" s="76">
        <v>2</v>
      </c>
    </row>
    <row r="69" spans="1:5" ht="13.5" thickBot="1">
      <c r="A69" s="82" t="s">
        <v>144</v>
      </c>
      <c r="B69" s="487" t="s">
        <v>145</v>
      </c>
      <c r="C69" s="487"/>
      <c r="D69" s="487"/>
      <c r="E69" s="488"/>
    </row>
    <row r="70" spans="1:5" ht="13.5" thickBot="1">
      <c r="A70" s="83" t="s">
        <v>146</v>
      </c>
      <c r="B70" s="487" t="s">
        <v>147</v>
      </c>
      <c r="C70" s="487"/>
      <c r="D70" s="487"/>
      <c r="E70" s="488"/>
    </row>
    <row r="71" spans="1:5" ht="13.5" thickBot="1">
      <c r="A71" s="84"/>
      <c r="B71" s="62"/>
      <c r="C71" s="62"/>
      <c r="D71" s="62"/>
      <c r="E71" s="62"/>
    </row>
    <row r="72" spans="1:17" ht="13.5" thickBot="1">
      <c r="A72" s="498" t="s">
        <v>149</v>
      </c>
      <c r="B72" s="499"/>
      <c r="C72" s="499"/>
      <c r="D72" s="499"/>
      <c r="E72" s="499"/>
      <c r="F72" s="499"/>
      <c r="G72" s="500"/>
      <c r="I72" s="481" t="s">
        <v>148</v>
      </c>
      <c r="J72" s="503"/>
      <c r="K72" s="503"/>
      <c r="L72" s="503"/>
      <c r="M72" s="503"/>
      <c r="N72" s="503"/>
      <c r="O72" s="503"/>
      <c r="P72" s="503"/>
      <c r="Q72" s="504"/>
    </row>
    <row r="73" spans="1:17" ht="13.5" customHeight="1">
      <c r="A73" s="435" t="s">
        <v>150</v>
      </c>
      <c r="B73" s="492"/>
      <c r="C73" s="490" t="s">
        <v>151</v>
      </c>
      <c r="D73" s="490"/>
      <c r="E73" s="490"/>
      <c r="F73" s="490"/>
      <c r="G73" s="491"/>
      <c r="I73" s="481" t="s">
        <v>303</v>
      </c>
      <c r="J73" s="482"/>
      <c r="K73" s="315" t="s">
        <v>304</v>
      </c>
      <c r="L73" s="315" t="s">
        <v>305</v>
      </c>
      <c r="M73" s="315" t="s">
        <v>306</v>
      </c>
      <c r="N73" s="315" t="s">
        <v>307</v>
      </c>
      <c r="O73" s="316" t="s">
        <v>309</v>
      </c>
      <c r="P73" s="321" t="s">
        <v>310</v>
      </c>
      <c r="Q73" s="322" t="s">
        <v>311</v>
      </c>
    </row>
    <row r="74" spans="1:17" ht="13.5" thickBot="1">
      <c r="A74" s="437" t="s">
        <v>155</v>
      </c>
      <c r="B74" s="489"/>
      <c r="C74" s="404" t="s">
        <v>156</v>
      </c>
      <c r="D74" s="404"/>
      <c r="E74" s="404"/>
      <c r="F74" s="404"/>
      <c r="G74" s="405"/>
      <c r="I74" s="483"/>
      <c r="J74" s="484"/>
      <c r="K74" s="313" t="s">
        <v>293</v>
      </c>
      <c r="L74" s="314">
        <v>0.15</v>
      </c>
      <c r="M74" s="314">
        <v>0.15</v>
      </c>
      <c r="N74" s="314">
        <v>0.05</v>
      </c>
      <c r="O74" s="134">
        <v>0.015</v>
      </c>
      <c r="P74" s="319">
        <v>32</v>
      </c>
      <c r="Q74" s="320">
        <v>5</v>
      </c>
    </row>
    <row r="75" spans="1:17" ht="12.75">
      <c r="A75" s="437" t="s">
        <v>158</v>
      </c>
      <c r="B75" s="489"/>
      <c r="C75" s="404" t="s">
        <v>159</v>
      </c>
      <c r="D75" s="404"/>
      <c r="E75" s="404"/>
      <c r="F75" s="404"/>
      <c r="G75" s="405"/>
      <c r="I75" s="481" t="s">
        <v>178</v>
      </c>
      <c r="J75" s="482"/>
      <c r="K75" s="315" t="s">
        <v>304</v>
      </c>
      <c r="L75" s="315" t="s">
        <v>305</v>
      </c>
      <c r="M75" s="315" t="s">
        <v>306</v>
      </c>
      <c r="N75" s="315" t="s">
        <v>307</v>
      </c>
      <c r="O75" s="316" t="s">
        <v>308</v>
      </c>
      <c r="P75" s="88"/>
      <c r="Q75" s="136"/>
    </row>
    <row r="76" spans="1:17" ht="13.5" thickBot="1">
      <c r="A76" s="437" t="s">
        <v>162</v>
      </c>
      <c r="B76" s="489"/>
      <c r="C76" s="404">
        <v>20</v>
      </c>
      <c r="D76" s="404"/>
      <c r="E76" s="404"/>
      <c r="F76" s="404"/>
      <c r="G76" s="405"/>
      <c r="I76" s="483"/>
      <c r="J76" s="484"/>
      <c r="K76" s="313" t="s">
        <v>293</v>
      </c>
      <c r="L76" s="314">
        <v>0.01</v>
      </c>
      <c r="M76" s="314">
        <v>0.02</v>
      </c>
      <c r="N76" s="314">
        <v>0.005</v>
      </c>
      <c r="O76" s="134">
        <v>0</v>
      </c>
      <c r="P76" s="317"/>
      <c r="Q76" s="318"/>
    </row>
    <row r="77" spans="1:7" ht="12.75">
      <c r="A77" s="428" t="s">
        <v>164</v>
      </c>
      <c r="B77" s="404"/>
      <c r="C77" s="404" t="s">
        <v>165</v>
      </c>
      <c r="D77" s="404"/>
      <c r="E77" s="404"/>
      <c r="F77" s="404"/>
      <c r="G77" s="405"/>
    </row>
    <row r="78" spans="1:7" ht="12.75">
      <c r="A78" s="428" t="s">
        <v>167</v>
      </c>
      <c r="B78" s="404"/>
      <c r="C78" s="404" t="s">
        <v>168</v>
      </c>
      <c r="D78" s="404"/>
      <c r="E78" s="404"/>
      <c r="F78" s="404"/>
      <c r="G78" s="405"/>
    </row>
    <row r="79" spans="1:7" ht="12.75">
      <c r="A79" s="428" t="s">
        <v>170</v>
      </c>
      <c r="B79" s="404"/>
      <c r="C79" s="404" t="s">
        <v>13</v>
      </c>
      <c r="D79" s="404"/>
      <c r="E79" s="404"/>
      <c r="F79" s="404"/>
      <c r="G79" s="405"/>
    </row>
    <row r="80" spans="1:7" ht="12.75">
      <c r="A80" s="437" t="s">
        <v>173</v>
      </c>
      <c r="B80" s="489"/>
      <c r="C80" s="404">
        <v>52</v>
      </c>
      <c r="D80" s="404"/>
      <c r="E80" s="404"/>
      <c r="F80" s="404"/>
      <c r="G80" s="405"/>
    </row>
    <row r="81" spans="1:7" ht="13.5" thickBot="1">
      <c r="A81" s="485" t="s">
        <v>176</v>
      </c>
      <c r="B81" s="486"/>
      <c r="C81" s="536" t="s">
        <v>189</v>
      </c>
      <c r="D81" s="487"/>
      <c r="E81" s="487"/>
      <c r="F81" s="487"/>
      <c r="G81" s="488"/>
    </row>
    <row r="82" ht="13.5" thickBot="1"/>
    <row r="83" spans="1:17" ht="13.5" thickBot="1">
      <c r="A83" s="493" t="s">
        <v>179</v>
      </c>
      <c r="B83" s="494"/>
      <c r="C83" s="494"/>
      <c r="D83" s="494"/>
      <c r="E83" s="494"/>
      <c r="F83" s="494"/>
      <c r="G83" s="494"/>
      <c r="H83" s="494"/>
      <c r="I83" s="494"/>
      <c r="J83" s="494"/>
      <c r="K83" s="494"/>
      <c r="L83" s="494"/>
      <c r="M83" s="494"/>
      <c r="N83" s="494"/>
      <c r="O83" s="494"/>
      <c r="P83" s="494"/>
      <c r="Q83" s="495"/>
    </row>
    <row r="84" spans="1:17" ht="12.75">
      <c r="A84" s="107" t="s">
        <v>112</v>
      </c>
      <c r="B84" s="85">
        <v>25</v>
      </c>
      <c r="C84" s="86">
        <v>26</v>
      </c>
      <c r="D84" s="86">
        <v>27</v>
      </c>
      <c r="E84" s="86">
        <v>28</v>
      </c>
      <c r="F84" s="86">
        <v>29</v>
      </c>
      <c r="G84" s="86">
        <v>30</v>
      </c>
      <c r="H84" s="86">
        <v>7</v>
      </c>
      <c r="I84" s="86">
        <v>8</v>
      </c>
      <c r="J84" s="86">
        <v>9</v>
      </c>
      <c r="K84" s="86">
        <v>10</v>
      </c>
      <c r="L84" s="86">
        <v>25</v>
      </c>
      <c r="M84" s="108">
        <v>26</v>
      </c>
      <c r="N84" s="109">
        <v>27</v>
      </c>
      <c r="O84" s="109">
        <v>28</v>
      </c>
      <c r="P84" s="109">
        <v>29</v>
      </c>
      <c r="Q84" s="110">
        <v>30</v>
      </c>
    </row>
    <row r="85" spans="1:17" ht="12.75">
      <c r="A85" s="99" t="s">
        <v>180</v>
      </c>
      <c r="B85" s="75">
        <v>0.0015</v>
      </c>
      <c r="C85" s="75">
        <v>0.0015</v>
      </c>
      <c r="D85" s="75">
        <v>0.0015</v>
      </c>
      <c r="E85" s="75">
        <v>0.0015</v>
      </c>
      <c r="F85" s="75">
        <v>0.0015</v>
      </c>
      <c r="G85" s="75">
        <v>0.0015</v>
      </c>
      <c r="H85" s="55">
        <v>0.0025</v>
      </c>
      <c r="I85" s="55">
        <v>0.0025</v>
      </c>
      <c r="J85" s="55">
        <v>0.0025</v>
      </c>
      <c r="K85" s="55">
        <v>0.0025</v>
      </c>
      <c r="L85" s="55">
        <v>0.0015</v>
      </c>
      <c r="M85" s="111">
        <v>0.0015</v>
      </c>
      <c r="N85" s="55">
        <v>0.0015</v>
      </c>
      <c r="O85" s="55">
        <v>0.0015</v>
      </c>
      <c r="P85" s="55">
        <v>0.0015</v>
      </c>
      <c r="Q85" s="76">
        <v>0.0015</v>
      </c>
    </row>
    <row r="86" spans="1:17" ht="12.75">
      <c r="A86" s="99" t="s">
        <v>181</v>
      </c>
      <c r="B86" s="75" t="s">
        <v>183</v>
      </c>
      <c r="C86" s="75" t="s">
        <v>183</v>
      </c>
      <c r="D86" s="75" t="s">
        <v>183</v>
      </c>
      <c r="E86" s="75" t="s">
        <v>183</v>
      </c>
      <c r="F86" s="75" t="s">
        <v>183</v>
      </c>
      <c r="G86" s="75" t="s">
        <v>183</v>
      </c>
      <c r="H86" s="75" t="s">
        <v>183</v>
      </c>
      <c r="I86" s="75" t="s">
        <v>183</v>
      </c>
      <c r="J86" s="75" t="s">
        <v>183</v>
      </c>
      <c r="K86" s="75" t="s">
        <v>183</v>
      </c>
      <c r="L86" s="75" t="s">
        <v>183</v>
      </c>
      <c r="M86" s="112" t="s">
        <v>183</v>
      </c>
      <c r="N86" s="55" t="s">
        <v>183</v>
      </c>
      <c r="O86" s="55" t="s">
        <v>183</v>
      </c>
      <c r="P86" s="55" t="s">
        <v>183</v>
      </c>
      <c r="Q86" s="76" t="s">
        <v>183</v>
      </c>
    </row>
    <row r="87" spans="1:17" ht="13.5" thickBot="1">
      <c r="A87" s="100" t="s">
        <v>182</v>
      </c>
      <c r="B87" s="79">
        <v>0.0001</v>
      </c>
      <c r="C87" s="59">
        <v>0.0001</v>
      </c>
      <c r="D87" s="59">
        <v>0.0001</v>
      </c>
      <c r="E87" s="59">
        <v>0.0001</v>
      </c>
      <c r="F87" s="59">
        <v>0.0001</v>
      </c>
      <c r="G87" s="59">
        <v>0.021</v>
      </c>
      <c r="H87" s="59">
        <v>0.0001</v>
      </c>
      <c r="I87" s="59">
        <v>0.0001</v>
      </c>
      <c r="J87" s="59">
        <v>0.0001</v>
      </c>
      <c r="K87" s="59">
        <v>0.0001</v>
      </c>
      <c r="L87" s="59">
        <v>0.005</v>
      </c>
      <c r="M87" s="113">
        <v>0.0001</v>
      </c>
      <c r="N87" s="59">
        <v>0.0001</v>
      </c>
      <c r="O87" s="59">
        <v>0.0001</v>
      </c>
      <c r="P87" s="59">
        <v>0.0001</v>
      </c>
      <c r="Q87" s="80">
        <v>0.021</v>
      </c>
    </row>
    <row r="96" ht="12.75">
      <c r="A96" s="88"/>
    </row>
    <row r="97" spans="1:3" ht="12.75">
      <c r="A97" s="88"/>
      <c r="B97" s="88"/>
      <c r="C97" s="88"/>
    </row>
  </sheetData>
  <mergeCells count="44">
    <mergeCell ref="A81:B81"/>
    <mergeCell ref="C81:G81"/>
    <mergeCell ref="A83:Q83"/>
    <mergeCell ref="A79:B79"/>
    <mergeCell ref="C79:G79"/>
    <mergeCell ref="A80:B80"/>
    <mergeCell ref="C80:G80"/>
    <mergeCell ref="A77:B77"/>
    <mergeCell ref="C77:G77"/>
    <mergeCell ref="A78:B78"/>
    <mergeCell ref="C78:G78"/>
    <mergeCell ref="A75:B75"/>
    <mergeCell ref="C75:G75"/>
    <mergeCell ref="A73:B73"/>
    <mergeCell ref="A76:B76"/>
    <mergeCell ref="C76:G76"/>
    <mergeCell ref="C1:C2"/>
    <mergeCell ref="D1:D2"/>
    <mergeCell ref="C73:G73"/>
    <mergeCell ref="A74:B74"/>
    <mergeCell ref="C74:G74"/>
    <mergeCell ref="B69:E69"/>
    <mergeCell ref="B70:E70"/>
    <mergeCell ref="A72:G72"/>
    <mergeCell ref="A1:A2"/>
    <mergeCell ref="B1:B2"/>
    <mergeCell ref="V1:X1"/>
    <mergeCell ref="A63:E63"/>
    <mergeCell ref="M1:M2"/>
    <mergeCell ref="N1:N2"/>
    <mergeCell ref="O1:O2"/>
    <mergeCell ref="P1:Q1"/>
    <mergeCell ref="I1:I2"/>
    <mergeCell ref="J1:J2"/>
    <mergeCell ref="K1:K2"/>
    <mergeCell ref="L1:L2"/>
    <mergeCell ref="E1:E2"/>
    <mergeCell ref="F1:F2"/>
    <mergeCell ref="G1:G2"/>
    <mergeCell ref="H1:H2"/>
    <mergeCell ref="I72:Q72"/>
    <mergeCell ref="I73:J74"/>
    <mergeCell ref="I75:J76"/>
    <mergeCell ref="R1:S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doc.: IEEE 802.11-05/893r3</dc:title>
  <dc:subject>TGnSync proposal MAC1 simulation results</dc:subject>
  <dc:creator>Dmitry Akhmetov</dc:creator>
  <cp:keywords/>
  <dc:description/>
  <cp:lastModifiedBy>Adrian Stephens, 221</cp:lastModifiedBy>
  <cp:lastPrinted>2004-11-19T06:33:11Z</cp:lastPrinted>
  <dcterms:created xsi:type="dcterms:W3CDTF">2004-07-14T16:37:20Z</dcterms:created>
  <dcterms:modified xsi:type="dcterms:W3CDTF">2005-12-30T07:28:38Z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