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465" windowWidth="13665" windowHeight="8160" activeTab="0"/>
  </bookViews>
  <sheets>
    <sheet name="Scenario 1" sheetId="1" r:id="rId1"/>
    <sheet name="Scenario 4" sheetId="2" r:id="rId2"/>
    <sheet name="Scenario 6" sheetId="3" r:id="rId3"/>
  </sheets>
  <definedNames/>
  <calcPr fullCalcOnLoad="1"/>
</workbook>
</file>

<file path=xl/sharedStrings.xml><?xml version="1.0" encoding="utf-8"?>
<sst xmlns="http://schemas.openxmlformats.org/spreadsheetml/2006/main" count="147" uniqueCount="39">
  <si>
    <t>CC18</t>
  </si>
  <si>
    <t>CC19</t>
  </si>
  <si>
    <t>CC20</t>
  </si>
  <si>
    <t>CC24</t>
  </si>
  <si>
    <t>From</t>
  </si>
  <si>
    <t>To</t>
  </si>
  <si>
    <t>Mean Rate [Mbps]</t>
  </si>
  <si>
    <t>Maximum PLR</t>
  </si>
  <si>
    <t>MSDU Size [Bytes]</t>
  </si>
  <si>
    <t>Goodput satisfied (Mbps)</t>
  </si>
  <si>
    <t>Goodput unsatisfied (Mbps)</t>
  </si>
  <si>
    <t>Average Delay (s)</t>
  </si>
  <si>
    <t>Goodput per non-QoS flow</t>
  </si>
  <si>
    <t>PLR</t>
  </si>
  <si>
    <t>satisfy the QoS objective</t>
  </si>
  <si>
    <t>Goodput that meet the QoS objective</t>
  </si>
  <si>
    <t>Aggregate goodput for non-QoS flow</t>
  </si>
  <si>
    <t>number of QoS satisfied flow</t>
  </si>
  <si>
    <t>Matric 1</t>
  </si>
  <si>
    <t>Average PHY rate</t>
  </si>
  <si>
    <t>Ratio of aggregate goodput to the total offered load</t>
  </si>
  <si>
    <t>Fraction</t>
  </si>
  <si>
    <t>Metric2</t>
  </si>
  <si>
    <t>MAC efficiency</t>
  </si>
  <si>
    <t>Metric3</t>
  </si>
  <si>
    <t>Maximum PLR</t>
  </si>
  <si>
    <t>Goodput satisfied (Mbps)</t>
  </si>
  <si>
    <t>Goodput unsatisfied (Mbps)</t>
  </si>
  <si>
    <t>Average Delay (s)</t>
  </si>
  <si>
    <t>Goodput per non-QoS flow</t>
  </si>
  <si>
    <t>PLR</t>
  </si>
  <si>
    <t>satisfy the QoS objective</t>
  </si>
  <si>
    <t>Goodput that meet the QoS objective</t>
  </si>
  <si>
    <t>16/16</t>
  </si>
  <si>
    <t>Mode 1</t>
  </si>
  <si>
    <t>Mode 2</t>
  </si>
  <si>
    <t>18/18</t>
  </si>
  <si>
    <t>39/39</t>
  </si>
  <si>
    <t>Mode 1</t>
  </si>
</sst>
</file>

<file path=xl/styles.xml><?xml version="1.0" encoding="utf-8"?>
<styleSheet xmlns="http://schemas.openxmlformats.org/spreadsheetml/2006/main">
  <numFmts count="1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8">
    <font>
      <sz val="11"/>
      <name val="돋움"/>
      <family val="0"/>
    </font>
    <font>
      <sz val="8"/>
      <name val="돋움"/>
      <family val="3"/>
    </font>
    <font>
      <b/>
      <sz val="11"/>
      <name val="돋움"/>
      <family val="0"/>
    </font>
    <font>
      <b/>
      <sz val="11"/>
      <name val="Helvetica"/>
      <family val="2"/>
    </font>
    <font>
      <sz val="11"/>
      <name val="Helvetica"/>
      <family val="2"/>
    </font>
    <font>
      <b/>
      <sz val="20"/>
      <name val="돋움"/>
      <family val="3"/>
    </font>
    <font>
      <u val="single"/>
      <sz val="8.25"/>
      <color indexed="12"/>
      <name val="돋움"/>
      <family val="3"/>
    </font>
    <font>
      <u val="single"/>
      <sz val="8.25"/>
      <color indexed="36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0" fillId="2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4" fillId="0" borderId="4" xfId="0" applyFont="1" applyBorder="1" applyAlignment="1">
      <alignment horizontal="justify" vertical="top" wrapText="1"/>
    </xf>
    <xf numFmtId="0" fontId="0" fillId="0" borderId="4" xfId="0" applyBorder="1" applyAlignment="1">
      <alignment vertical="center"/>
    </xf>
    <xf numFmtId="0" fontId="4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 vertical="center"/>
    </xf>
    <xf numFmtId="0" fontId="4" fillId="0" borderId="0" xfId="0" applyFont="1" applyBorder="1" applyAlignment="1">
      <alignment horizontal="justify" vertical="top" wrapText="1"/>
    </xf>
    <xf numFmtId="0" fontId="0" fillId="2" borderId="1" xfId="0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4" fillId="2" borderId="3" xfId="0" applyFont="1" applyFill="1" applyBorder="1" applyAlignment="1">
      <alignment horizontal="justify" vertical="center" wrapText="1"/>
    </xf>
    <xf numFmtId="0" fontId="4" fillId="2" borderId="0" xfId="0" applyFont="1" applyFill="1" applyBorder="1" applyAlignment="1">
      <alignment horizontal="justify" vertical="center" wrapText="1"/>
    </xf>
    <xf numFmtId="0" fontId="0" fillId="0" borderId="0" xfId="0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justify" vertical="center" wrapText="1"/>
    </xf>
    <xf numFmtId="0" fontId="0" fillId="0" borderId="7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0" fillId="0" borderId="0" xfId="0" applyNumberFormat="1" applyBorder="1" applyAlignment="1">
      <alignment vertical="center" wrapText="1"/>
    </xf>
    <xf numFmtId="0" fontId="0" fillId="0" borderId="9" xfId="0" applyNumberForma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2" borderId="6" xfId="0" applyFont="1" applyFill="1" applyBorder="1" applyAlignment="1">
      <alignment horizontal="justify" vertical="center" wrapText="1"/>
    </xf>
    <xf numFmtId="0" fontId="5" fillId="0" borderId="0" xfId="0" applyFont="1" applyBorder="1" applyAlignment="1">
      <alignment vertical="center"/>
    </xf>
    <xf numFmtId="0" fontId="4" fillId="2" borderId="13" xfId="0" applyFont="1" applyFill="1" applyBorder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0" fillId="2" borderId="1" xfId="0" applyFont="1" applyFill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V28"/>
  <sheetViews>
    <sheetView tabSelected="1" zoomScale="75" zoomScaleNormal="75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1" sqref="A1"/>
    </sheetView>
  </sheetViews>
  <sheetFormatPr defaultColWidth="8.88671875" defaultRowHeight="13.5"/>
  <cols>
    <col min="1" max="1" width="5.3359375" style="1" bestFit="1" customWidth="1"/>
    <col min="2" max="2" width="3.5546875" style="1" bestFit="1" customWidth="1"/>
    <col min="3" max="3" width="5.88671875" style="1" customWidth="1"/>
    <col min="4" max="4" width="7.21484375" style="1" customWidth="1"/>
    <col min="5" max="5" width="5.77734375" style="1" customWidth="1"/>
    <col min="6" max="6" width="10.4453125" style="1" customWidth="1"/>
    <col min="7" max="8" width="8.88671875" style="1" customWidth="1"/>
    <col min="9" max="9" width="9.4453125" style="1" customWidth="1"/>
    <col min="10" max="12" width="8.88671875" style="1" customWidth="1"/>
    <col min="13" max="13" width="8.99609375" style="1" customWidth="1"/>
    <col min="14" max="14" width="10.10546875" style="1" bestFit="1" customWidth="1"/>
    <col min="15" max="16" width="8.88671875" style="1" customWidth="1"/>
    <col min="17" max="17" width="9.6640625" style="1" customWidth="1"/>
    <col min="18" max="20" width="8.88671875" style="1" customWidth="1"/>
    <col min="21" max="21" width="8.99609375" style="1" customWidth="1"/>
    <col min="22" max="16384" width="8.88671875" style="1" customWidth="1"/>
  </cols>
  <sheetData>
    <row r="1" ht="14.25" thickBot="1"/>
    <row r="2" spans="6:21" s="40" customFormat="1" ht="48" customHeight="1">
      <c r="F2" s="53" t="s">
        <v>34</v>
      </c>
      <c r="G2" s="54"/>
      <c r="H2" s="54"/>
      <c r="I2" s="54"/>
      <c r="J2" s="54"/>
      <c r="K2" s="54"/>
      <c r="L2" s="54"/>
      <c r="M2" s="55"/>
      <c r="N2" s="53" t="s">
        <v>35</v>
      </c>
      <c r="O2" s="54"/>
      <c r="P2" s="54"/>
      <c r="Q2" s="54"/>
      <c r="R2" s="54"/>
      <c r="S2" s="54"/>
      <c r="T2" s="54"/>
      <c r="U2" s="55"/>
    </row>
    <row r="3" spans="6:21" s="2" customFormat="1" ht="48" customHeight="1">
      <c r="F3" s="25"/>
      <c r="G3" s="26"/>
      <c r="H3" s="26"/>
      <c r="I3" s="3" t="s">
        <v>0</v>
      </c>
      <c r="J3" s="56" t="s">
        <v>1</v>
      </c>
      <c r="K3" s="57"/>
      <c r="L3" s="6" t="s">
        <v>2</v>
      </c>
      <c r="M3" s="27" t="s">
        <v>3</v>
      </c>
      <c r="N3" s="25"/>
      <c r="O3" s="26"/>
      <c r="P3" s="26"/>
      <c r="Q3" s="3" t="s">
        <v>0</v>
      </c>
      <c r="R3" s="56" t="s">
        <v>1</v>
      </c>
      <c r="S3" s="57"/>
      <c r="T3" s="6" t="s">
        <v>2</v>
      </c>
      <c r="U3" s="27" t="s">
        <v>3</v>
      </c>
    </row>
    <row r="4" spans="1:22" s="9" customFormat="1" ht="54">
      <c r="A4" s="7" t="s">
        <v>4</v>
      </c>
      <c r="B4" s="7" t="s">
        <v>5</v>
      </c>
      <c r="C4" s="7" t="s">
        <v>6</v>
      </c>
      <c r="D4" s="7" t="s">
        <v>7</v>
      </c>
      <c r="E4" s="22" t="s">
        <v>8</v>
      </c>
      <c r="F4" s="28" t="s">
        <v>9</v>
      </c>
      <c r="G4" s="7" t="s">
        <v>10</v>
      </c>
      <c r="H4" s="7" t="s">
        <v>11</v>
      </c>
      <c r="I4" s="7" t="s">
        <v>12</v>
      </c>
      <c r="J4" s="8" t="s">
        <v>13</v>
      </c>
      <c r="K4" s="8" t="s">
        <v>14</v>
      </c>
      <c r="L4" s="8" t="s">
        <v>15</v>
      </c>
      <c r="M4" s="29"/>
      <c r="N4" s="28" t="s">
        <v>9</v>
      </c>
      <c r="O4" s="7" t="s">
        <v>10</v>
      </c>
      <c r="P4" s="7" t="s">
        <v>11</v>
      </c>
      <c r="Q4" s="7" t="s">
        <v>12</v>
      </c>
      <c r="R4" s="8" t="s">
        <v>13</v>
      </c>
      <c r="S4" s="8" t="s">
        <v>14</v>
      </c>
      <c r="T4" s="8" t="s">
        <v>15</v>
      </c>
      <c r="U4" s="29"/>
      <c r="V4" s="39"/>
    </row>
    <row r="5" spans="1:21" ht="14.25">
      <c r="A5" s="10">
        <v>0</v>
      </c>
      <c r="B5" s="10">
        <v>1</v>
      </c>
      <c r="C5" s="10">
        <v>19.2</v>
      </c>
      <c r="D5" s="11">
        <v>1E-07</v>
      </c>
      <c r="E5" s="23">
        <v>1500</v>
      </c>
      <c r="F5" s="30">
        <v>19.1999999999999</v>
      </c>
      <c r="G5" s="31">
        <v>0</v>
      </c>
      <c r="H5" s="31">
        <v>0.000741850251625691</v>
      </c>
      <c r="I5" s="31"/>
      <c r="J5" s="31">
        <f>($C5-F5)/$C5</f>
        <v>5.181040781584064E-15</v>
      </c>
      <c r="K5" s="31">
        <f>IF(J5&lt;$D5,1,0)</f>
        <v>1</v>
      </c>
      <c r="L5" s="31">
        <f>IF(COUNT(K5),IF(K5,F5,0),F5)</f>
        <v>19.1999999999999</v>
      </c>
      <c r="M5" s="32"/>
      <c r="N5" s="30">
        <v>19.2</v>
      </c>
      <c r="O5" s="31">
        <v>0</v>
      </c>
      <c r="P5" s="31">
        <v>0.00185861604984468</v>
      </c>
      <c r="Q5" s="31"/>
      <c r="R5" s="31">
        <f>($C5-N5)/$C5</f>
        <v>0</v>
      </c>
      <c r="S5" s="31">
        <f>IF(R5&lt;$D5,1,0)</f>
        <v>1</v>
      </c>
      <c r="T5" s="31">
        <f>IF(COUNT(S5),IF(S5,N5,0),N5)</f>
        <v>19.2</v>
      </c>
      <c r="U5" s="32"/>
    </row>
    <row r="6" spans="1:21" ht="14.25">
      <c r="A6" s="12">
        <v>0</v>
      </c>
      <c r="B6" s="12">
        <v>3</v>
      </c>
      <c r="C6" s="12">
        <v>24</v>
      </c>
      <c r="D6" s="13">
        <v>1E-07</v>
      </c>
      <c r="E6" s="24">
        <v>1500</v>
      </c>
      <c r="F6" s="30">
        <v>24</v>
      </c>
      <c r="G6" s="31">
        <v>0</v>
      </c>
      <c r="H6" s="31">
        <v>0.000697813641543653</v>
      </c>
      <c r="I6" s="31"/>
      <c r="J6" s="31">
        <f>($C6-F6)/$C6</f>
        <v>0</v>
      </c>
      <c r="K6" s="31">
        <f>IF(J6&lt;$D6,1,0)</f>
        <v>1</v>
      </c>
      <c r="L6" s="31">
        <f aca="true" t="shared" si="0" ref="L6:L22">IF(COUNT(K6),IF(K6,F6,0),F6)</f>
        <v>24</v>
      </c>
      <c r="M6" s="32"/>
      <c r="N6" s="30">
        <v>24</v>
      </c>
      <c r="O6" s="31">
        <v>0</v>
      </c>
      <c r="P6" s="31">
        <v>0.00186776602730755</v>
      </c>
      <c r="Q6" s="31"/>
      <c r="R6" s="31">
        <f>($C6-N6)/$C6</f>
        <v>0</v>
      </c>
      <c r="S6" s="31">
        <f>IF(R6&lt;$D6,1,0)</f>
        <v>1</v>
      </c>
      <c r="T6" s="31">
        <f aca="true" t="shared" si="1" ref="T6:T22">IF(COUNT(S6),IF(S6,N6,0),N6)</f>
        <v>24</v>
      </c>
      <c r="U6" s="32"/>
    </row>
    <row r="7" spans="1:21" ht="14.25">
      <c r="A7" s="12">
        <v>0</v>
      </c>
      <c r="B7" s="12">
        <v>4</v>
      </c>
      <c r="C7" s="12">
        <v>4</v>
      </c>
      <c r="D7" s="13">
        <v>0.0001</v>
      </c>
      <c r="E7" s="24">
        <v>1500</v>
      </c>
      <c r="F7" s="30">
        <v>4</v>
      </c>
      <c r="G7" s="31">
        <v>0</v>
      </c>
      <c r="H7" s="31">
        <v>0.000886446203487896</v>
      </c>
      <c r="I7" s="31"/>
      <c r="J7" s="31">
        <f>($C7-F7)/$C7</f>
        <v>0</v>
      </c>
      <c r="K7" s="31">
        <f>IF(J7&lt;$D7,1,0)</f>
        <v>1</v>
      </c>
      <c r="L7" s="31">
        <f t="shared" si="0"/>
        <v>4</v>
      </c>
      <c r="M7" s="32"/>
      <c r="N7" s="30">
        <v>4</v>
      </c>
      <c r="O7" s="31">
        <v>0</v>
      </c>
      <c r="P7" s="31">
        <v>0.00191714772087727</v>
      </c>
      <c r="Q7" s="31"/>
      <c r="R7" s="31">
        <f>($C7-N7)/$C7</f>
        <v>0</v>
      </c>
      <c r="S7" s="31">
        <f>IF(R7&lt;$D7,1,0)</f>
        <v>1</v>
      </c>
      <c r="T7" s="31">
        <f t="shared" si="1"/>
        <v>4</v>
      </c>
      <c r="U7" s="32"/>
    </row>
    <row r="8" spans="1:21" ht="14.25">
      <c r="A8" s="12">
        <v>0</v>
      </c>
      <c r="B8" s="12">
        <v>4</v>
      </c>
      <c r="C8" s="12">
        <v>1</v>
      </c>
      <c r="D8" s="12"/>
      <c r="E8" s="24">
        <v>300</v>
      </c>
      <c r="F8" s="30">
        <v>3.4786176</v>
      </c>
      <c r="G8" s="31">
        <v>0</v>
      </c>
      <c r="H8" s="31"/>
      <c r="I8" s="31">
        <f>F8</f>
        <v>3.4786176</v>
      </c>
      <c r="J8" s="31"/>
      <c r="K8" s="31"/>
      <c r="L8" s="31">
        <f t="shared" si="0"/>
        <v>3.4786176</v>
      </c>
      <c r="M8" s="32"/>
      <c r="N8" s="30">
        <v>9.79752959999999</v>
      </c>
      <c r="O8" s="31">
        <v>0</v>
      </c>
      <c r="P8" s="31"/>
      <c r="Q8" s="31">
        <f>N8</f>
        <v>9.79752959999999</v>
      </c>
      <c r="R8" s="31"/>
      <c r="S8" s="31"/>
      <c r="T8" s="31">
        <f t="shared" si="1"/>
        <v>9.79752959999999</v>
      </c>
      <c r="U8" s="32"/>
    </row>
    <row r="9" spans="1:21" ht="14.25">
      <c r="A9" s="12">
        <v>0</v>
      </c>
      <c r="B9" s="12">
        <v>7</v>
      </c>
      <c r="C9" s="12">
        <v>0.096</v>
      </c>
      <c r="D9" s="13">
        <v>0.05</v>
      </c>
      <c r="E9" s="24">
        <v>120</v>
      </c>
      <c r="F9" s="30">
        <v>0.096</v>
      </c>
      <c r="G9" s="31">
        <v>0</v>
      </c>
      <c r="H9" s="31">
        <v>0.000627550183119815</v>
      </c>
      <c r="I9" s="31"/>
      <c r="J9" s="31">
        <f aca="true" t="shared" si="2" ref="J9:J15">($C9-F9)/$C9</f>
        <v>0</v>
      </c>
      <c r="K9" s="31">
        <f aca="true" t="shared" si="3" ref="K9:K15">IF(J9&lt;$D9,1,0)</f>
        <v>1</v>
      </c>
      <c r="L9" s="31">
        <f t="shared" si="0"/>
        <v>0.096</v>
      </c>
      <c r="M9" s="32"/>
      <c r="N9" s="30">
        <v>0.096</v>
      </c>
      <c r="O9" s="31">
        <v>0</v>
      </c>
      <c r="P9" s="31">
        <v>0.00179640971755243</v>
      </c>
      <c r="Q9" s="31"/>
      <c r="R9" s="31">
        <f aca="true" t="shared" si="4" ref="R9:R15">($C9-N9)/$C9</f>
        <v>0</v>
      </c>
      <c r="S9" s="31">
        <f aca="true" t="shared" si="5" ref="S9:S15">IF(R9&lt;$D9,1,0)</f>
        <v>1</v>
      </c>
      <c r="T9" s="31">
        <f t="shared" si="1"/>
        <v>0.096</v>
      </c>
      <c r="U9" s="32"/>
    </row>
    <row r="10" spans="1:21" ht="14.25">
      <c r="A10" s="12">
        <v>0</v>
      </c>
      <c r="B10" s="12">
        <v>8</v>
      </c>
      <c r="C10" s="12">
        <v>0.096</v>
      </c>
      <c r="D10" s="13">
        <v>0.05</v>
      </c>
      <c r="E10" s="24">
        <v>120</v>
      </c>
      <c r="F10" s="30">
        <v>0.096</v>
      </c>
      <c r="G10" s="31">
        <v>0</v>
      </c>
      <c r="H10" s="31">
        <v>0.000508886417197743</v>
      </c>
      <c r="I10" s="31"/>
      <c r="J10" s="31">
        <f t="shared" si="2"/>
        <v>0</v>
      </c>
      <c r="K10" s="31">
        <f t="shared" si="3"/>
        <v>1</v>
      </c>
      <c r="L10" s="31">
        <f t="shared" si="0"/>
        <v>0.096</v>
      </c>
      <c r="M10" s="32"/>
      <c r="N10" s="30">
        <v>0.096</v>
      </c>
      <c r="O10" s="31">
        <v>0</v>
      </c>
      <c r="P10" s="31">
        <v>0.00187067680858677</v>
      </c>
      <c r="Q10" s="31"/>
      <c r="R10" s="31">
        <f t="shared" si="4"/>
        <v>0</v>
      </c>
      <c r="S10" s="31">
        <f t="shared" si="5"/>
        <v>1</v>
      </c>
      <c r="T10" s="31">
        <f t="shared" si="1"/>
        <v>0.096</v>
      </c>
      <c r="U10" s="32"/>
    </row>
    <row r="11" spans="1:21" ht="14.25">
      <c r="A11" s="12">
        <v>0</v>
      </c>
      <c r="B11" s="12">
        <v>9</v>
      </c>
      <c r="C11" s="12">
        <v>0.096</v>
      </c>
      <c r="D11" s="13">
        <v>0.05</v>
      </c>
      <c r="E11" s="24">
        <v>120</v>
      </c>
      <c r="F11" s="30">
        <v>0.096</v>
      </c>
      <c r="G11" s="31">
        <v>0</v>
      </c>
      <c r="H11" s="31">
        <v>0.000553945902086731</v>
      </c>
      <c r="I11" s="31"/>
      <c r="J11" s="31">
        <f t="shared" si="2"/>
        <v>0</v>
      </c>
      <c r="K11" s="31">
        <f t="shared" si="3"/>
        <v>1</v>
      </c>
      <c r="L11" s="31">
        <f t="shared" si="0"/>
        <v>0.096</v>
      </c>
      <c r="M11" s="32"/>
      <c r="N11" s="30">
        <v>0.096</v>
      </c>
      <c r="O11" s="31">
        <v>0</v>
      </c>
      <c r="P11" s="31">
        <v>0.00189621522291916</v>
      </c>
      <c r="Q11" s="31"/>
      <c r="R11" s="31">
        <f t="shared" si="4"/>
        <v>0</v>
      </c>
      <c r="S11" s="31">
        <f t="shared" si="5"/>
        <v>1</v>
      </c>
      <c r="T11" s="31">
        <f t="shared" si="1"/>
        <v>0.096</v>
      </c>
      <c r="U11" s="32"/>
    </row>
    <row r="12" spans="1:21" ht="14.25">
      <c r="A12" s="12">
        <v>0</v>
      </c>
      <c r="B12" s="12">
        <v>10</v>
      </c>
      <c r="C12" s="12">
        <v>2</v>
      </c>
      <c r="D12" s="13">
        <v>0.0001</v>
      </c>
      <c r="E12" s="24">
        <v>512</v>
      </c>
      <c r="F12" s="30">
        <v>2</v>
      </c>
      <c r="G12" s="31">
        <v>0</v>
      </c>
      <c r="H12" s="31">
        <v>0.000775778752038005</v>
      </c>
      <c r="I12" s="31"/>
      <c r="J12" s="31">
        <f t="shared" si="2"/>
        <v>0</v>
      </c>
      <c r="K12" s="31">
        <f t="shared" si="3"/>
        <v>1</v>
      </c>
      <c r="L12" s="31">
        <f t="shared" si="0"/>
        <v>2</v>
      </c>
      <c r="M12" s="32"/>
      <c r="N12" s="30">
        <v>2</v>
      </c>
      <c r="O12" s="31">
        <v>0</v>
      </c>
      <c r="P12" s="31">
        <v>0.00187400038655225</v>
      </c>
      <c r="Q12" s="31"/>
      <c r="R12" s="31">
        <f t="shared" si="4"/>
        <v>0</v>
      </c>
      <c r="S12" s="31">
        <f t="shared" si="5"/>
        <v>1</v>
      </c>
      <c r="T12" s="31">
        <f t="shared" si="1"/>
        <v>2</v>
      </c>
      <c r="U12" s="32"/>
    </row>
    <row r="13" spans="1:21" ht="14.25">
      <c r="A13" s="12">
        <v>0</v>
      </c>
      <c r="B13" s="12">
        <v>11</v>
      </c>
      <c r="C13" s="12">
        <v>0.128</v>
      </c>
      <c r="D13" s="13">
        <v>0.0001</v>
      </c>
      <c r="E13" s="24">
        <v>418</v>
      </c>
      <c r="F13" s="30">
        <v>0.1279908</v>
      </c>
      <c r="G13" s="31">
        <v>0</v>
      </c>
      <c r="H13" s="31">
        <v>0.000710156380220827</v>
      </c>
      <c r="I13" s="31"/>
      <c r="J13" s="31">
        <f t="shared" si="2"/>
        <v>7.187500000011525E-05</v>
      </c>
      <c r="K13" s="31">
        <f t="shared" si="3"/>
        <v>1</v>
      </c>
      <c r="L13" s="31">
        <f t="shared" si="0"/>
        <v>0.1279908</v>
      </c>
      <c r="M13" s="32"/>
      <c r="N13" s="30">
        <v>0.1279908</v>
      </c>
      <c r="O13" s="31">
        <v>0</v>
      </c>
      <c r="P13" s="31">
        <v>0.00188820751328388</v>
      </c>
      <c r="Q13" s="31"/>
      <c r="R13" s="31">
        <f t="shared" si="4"/>
        <v>7.187500000011525E-05</v>
      </c>
      <c r="S13" s="31">
        <f t="shared" si="5"/>
        <v>1</v>
      </c>
      <c r="T13" s="31">
        <f t="shared" si="1"/>
        <v>0.1279908</v>
      </c>
      <c r="U13" s="32"/>
    </row>
    <row r="14" spans="1:21" ht="14.25">
      <c r="A14" s="12">
        <v>1</v>
      </c>
      <c r="B14" s="12">
        <v>0</v>
      </c>
      <c r="C14" s="12">
        <v>0.06</v>
      </c>
      <c r="D14" s="13">
        <v>0.01</v>
      </c>
      <c r="E14" s="24">
        <v>64</v>
      </c>
      <c r="F14" s="30">
        <v>0.06</v>
      </c>
      <c r="G14" s="31">
        <v>0</v>
      </c>
      <c r="H14" s="31">
        <v>0.00128803967276629</v>
      </c>
      <c r="I14" s="31"/>
      <c r="J14" s="31">
        <f t="shared" si="2"/>
        <v>0</v>
      </c>
      <c r="K14" s="31">
        <f t="shared" si="3"/>
        <v>1</v>
      </c>
      <c r="L14" s="31">
        <f t="shared" si="0"/>
        <v>0.06</v>
      </c>
      <c r="M14" s="32"/>
      <c r="N14" s="30">
        <v>0.06</v>
      </c>
      <c r="O14" s="31">
        <v>0</v>
      </c>
      <c r="P14" s="31">
        <v>0.000897665977644216</v>
      </c>
      <c r="Q14" s="31"/>
      <c r="R14" s="31">
        <f t="shared" si="4"/>
        <v>0</v>
      </c>
      <c r="S14" s="31">
        <f t="shared" si="5"/>
        <v>1</v>
      </c>
      <c r="T14" s="31">
        <f t="shared" si="1"/>
        <v>0.06</v>
      </c>
      <c r="U14" s="32"/>
    </row>
    <row r="15" spans="1:21" ht="14.25">
      <c r="A15" s="12">
        <v>3</v>
      </c>
      <c r="B15" s="12">
        <v>0</v>
      </c>
      <c r="C15" s="12">
        <v>0.06</v>
      </c>
      <c r="D15" s="13">
        <v>0.01</v>
      </c>
      <c r="E15" s="24">
        <v>64</v>
      </c>
      <c r="F15" s="30">
        <v>0.06</v>
      </c>
      <c r="G15" s="31">
        <v>0</v>
      </c>
      <c r="H15" s="31">
        <v>0.00136338932541982</v>
      </c>
      <c r="I15" s="31"/>
      <c r="J15" s="31">
        <f t="shared" si="2"/>
        <v>0</v>
      </c>
      <c r="K15" s="31">
        <f t="shared" si="3"/>
        <v>1</v>
      </c>
      <c r="L15" s="31">
        <f t="shared" si="0"/>
        <v>0.06</v>
      </c>
      <c r="M15" s="32"/>
      <c r="N15" s="30">
        <v>0.06</v>
      </c>
      <c r="O15" s="31">
        <v>0</v>
      </c>
      <c r="P15" s="31">
        <v>0.000963884945543686</v>
      </c>
      <c r="Q15" s="31"/>
      <c r="R15" s="31">
        <f t="shared" si="4"/>
        <v>0</v>
      </c>
      <c r="S15" s="31">
        <f t="shared" si="5"/>
        <v>1</v>
      </c>
      <c r="T15" s="31">
        <f t="shared" si="1"/>
        <v>0.06</v>
      </c>
      <c r="U15" s="32"/>
    </row>
    <row r="16" spans="1:21" ht="14.25">
      <c r="A16" s="12">
        <v>4</v>
      </c>
      <c r="B16" s="12">
        <v>10</v>
      </c>
      <c r="C16" s="12">
        <v>30</v>
      </c>
      <c r="D16" s="12"/>
      <c r="E16" s="24">
        <v>1500</v>
      </c>
      <c r="F16" s="30">
        <v>6.220544</v>
      </c>
      <c r="G16" s="31">
        <v>0</v>
      </c>
      <c r="H16" s="31"/>
      <c r="I16" s="31">
        <f>F16</f>
        <v>6.220544</v>
      </c>
      <c r="J16" s="31"/>
      <c r="K16" s="31"/>
      <c r="L16" s="31">
        <f t="shared" si="0"/>
        <v>6.220544</v>
      </c>
      <c r="M16" s="32"/>
      <c r="N16" s="30">
        <v>17.5888896</v>
      </c>
      <c r="O16" s="31">
        <v>0</v>
      </c>
      <c r="P16" s="31"/>
      <c r="Q16" s="31">
        <f>N16</f>
        <v>17.5888896</v>
      </c>
      <c r="R16" s="31"/>
      <c r="S16" s="31"/>
      <c r="T16" s="31">
        <f t="shared" si="1"/>
        <v>17.5888896</v>
      </c>
      <c r="U16" s="32"/>
    </row>
    <row r="17" spans="1:21" ht="14.25">
      <c r="A17" s="12">
        <v>5</v>
      </c>
      <c r="B17" s="12">
        <v>6</v>
      </c>
      <c r="C17" s="12">
        <v>0.5</v>
      </c>
      <c r="D17" s="13">
        <v>0.0001</v>
      </c>
      <c r="E17" s="24">
        <v>512</v>
      </c>
      <c r="F17" s="30">
        <v>0.499981999999999</v>
      </c>
      <c r="G17" s="31">
        <v>0</v>
      </c>
      <c r="H17" s="31">
        <v>0.0022891537261065</v>
      </c>
      <c r="I17" s="31"/>
      <c r="J17" s="31">
        <f aca="true" t="shared" si="6" ref="J17:J22">($C17-F17)/$C17</f>
        <v>3.6000000002034405E-05</v>
      </c>
      <c r="K17" s="31">
        <f aca="true" t="shared" si="7" ref="K17:K22">IF(J17&lt;$D17,1,0)</f>
        <v>1</v>
      </c>
      <c r="L17" s="31">
        <f t="shared" si="0"/>
        <v>0.499981999999999</v>
      </c>
      <c r="M17" s="32"/>
      <c r="N17" s="30">
        <v>0.499981999999999</v>
      </c>
      <c r="O17" s="31">
        <v>0</v>
      </c>
      <c r="P17" s="31">
        <v>0.00218511322620347</v>
      </c>
      <c r="Q17" s="31"/>
      <c r="R17" s="31">
        <f aca="true" t="shared" si="8" ref="R17:R22">($C17-N17)/$C17</f>
        <v>3.6000000002034405E-05</v>
      </c>
      <c r="S17" s="31">
        <f aca="true" t="shared" si="9" ref="S17:S22">IF(R17&lt;$D17,1,0)</f>
        <v>1</v>
      </c>
      <c r="T17" s="31">
        <f t="shared" si="1"/>
        <v>0.499981999999999</v>
      </c>
      <c r="U17" s="32"/>
    </row>
    <row r="18" spans="1:21" ht="14.25">
      <c r="A18" s="12">
        <v>6</v>
      </c>
      <c r="B18" s="12">
        <v>5</v>
      </c>
      <c r="C18" s="12">
        <v>0.5</v>
      </c>
      <c r="D18" s="13">
        <v>0.0001</v>
      </c>
      <c r="E18" s="24">
        <v>512</v>
      </c>
      <c r="F18" s="30">
        <v>0.499981999999999</v>
      </c>
      <c r="G18" s="31">
        <v>0</v>
      </c>
      <c r="H18" s="31">
        <v>0.00242426822065113</v>
      </c>
      <c r="I18" s="31"/>
      <c r="J18" s="31">
        <f t="shared" si="6"/>
        <v>3.6000000002034405E-05</v>
      </c>
      <c r="K18" s="31">
        <f t="shared" si="7"/>
        <v>1</v>
      </c>
      <c r="L18" s="31">
        <f t="shared" si="0"/>
        <v>0.499981999999999</v>
      </c>
      <c r="M18" s="32"/>
      <c r="N18" s="30">
        <v>0.499981999999999</v>
      </c>
      <c r="O18" s="31">
        <v>0</v>
      </c>
      <c r="P18" s="31">
        <v>0.0019323723193113</v>
      </c>
      <c r="Q18" s="31"/>
      <c r="R18" s="31">
        <f t="shared" si="8"/>
        <v>3.6000000002034405E-05</v>
      </c>
      <c r="S18" s="31">
        <f t="shared" si="9"/>
        <v>1</v>
      </c>
      <c r="T18" s="31">
        <f t="shared" si="1"/>
        <v>0.499981999999999</v>
      </c>
      <c r="U18" s="32"/>
    </row>
    <row r="19" spans="1:21" ht="14.25">
      <c r="A19" s="12">
        <v>7</v>
      </c>
      <c r="B19" s="12">
        <v>0</v>
      </c>
      <c r="C19" s="12">
        <v>0.096</v>
      </c>
      <c r="D19" s="13">
        <v>0.05</v>
      </c>
      <c r="E19" s="24">
        <v>120</v>
      </c>
      <c r="F19" s="30">
        <v>0.096</v>
      </c>
      <c r="G19" s="31">
        <v>0</v>
      </c>
      <c r="H19" s="31">
        <v>0.000938112629064011</v>
      </c>
      <c r="I19" s="31"/>
      <c r="J19" s="31">
        <f t="shared" si="6"/>
        <v>0</v>
      </c>
      <c r="K19" s="31">
        <f t="shared" si="7"/>
        <v>1</v>
      </c>
      <c r="L19" s="31">
        <f t="shared" si="0"/>
        <v>0.096</v>
      </c>
      <c r="M19" s="32"/>
      <c r="N19" s="30">
        <v>0.096</v>
      </c>
      <c r="O19" s="31">
        <v>0</v>
      </c>
      <c r="P19" s="31">
        <v>0.000936865358189145</v>
      </c>
      <c r="Q19" s="31"/>
      <c r="R19" s="31">
        <f t="shared" si="8"/>
        <v>0</v>
      </c>
      <c r="S19" s="31">
        <f t="shared" si="9"/>
        <v>1</v>
      </c>
      <c r="T19" s="31">
        <f t="shared" si="1"/>
        <v>0.096</v>
      </c>
      <c r="U19" s="32"/>
    </row>
    <row r="20" spans="1:21" ht="14.25">
      <c r="A20" s="12">
        <v>8</v>
      </c>
      <c r="B20" s="12">
        <v>0</v>
      </c>
      <c r="C20" s="12">
        <v>0.096</v>
      </c>
      <c r="D20" s="13">
        <v>0.05</v>
      </c>
      <c r="E20" s="24">
        <v>120</v>
      </c>
      <c r="F20" s="30">
        <v>0.095808</v>
      </c>
      <c r="G20" s="31">
        <v>0</v>
      </c>
      <c r="H20" s="31">
        <v>0.000972559449509186</v>
      </c>
      <c r="I20" s="31"/>
      <c r="J20" s="31">
        <f t="shared" si="6"/>
        <v>0.001999999999999976</v>
      </c>
      <c r="K20" s="31">
        <f t="shared" si="7"/>
        <v>1</v>
      </c>
      <c r="L20" s="31">
        <f t="shared" si="0"/>
        <v>0.095808</v>
      </c>
      <c r="M20" s="32"/>
      <c r="N20" s="30">
        <v>0.095808</v>
      </c>
      <c r="O20" s="31">
        <v>0</v>
      </c>
      <c r="P20" s="31">
        <v>0.000850526153980275</v>
      </c>
      <c r="Q20" s="31"/>
      <c r="R20" s="31">
        <f t="shared" si="8"/>
        <v>0.001999999999999976</v>
      </c>
      <c r="S20" s="31">
        <f t="shared" si="9"/>
        <v>1</v>
      </c>
      <c r="T20" s="31">
        <f t="shared" si="1"/>
        <v>0.095808</v>
      </c>
      <c r="U20" s="32"/>
    </row>
    <row r="21" spans="1:21" ht="14.25">
      <c r="A21" s="12">
        <v>9</v>
      </c>
      <c r="B21" s="12">
        <v>0</v>
      </c>
      <c r="C21" s="12">
        <v>0.096</v>
      </c>
      <c r="D21" s="13">
        <v>0.05</v>
      </c>
      <c r="E21" s="24">
        <v>120</v>
      </c>
      <c r="F21" s="30">
        <v>0.096</v>
      </c>
      <c r="G21" s="31">
        <v>0</v>
      </c>
      <c r="H21" s="31">
        <v>0.000820442568374996</v>
      </c>
      <c r="I21" s="31"/>
      <c r="J21" s="31">
        <f t="shared" si="6"/>
        <v>0</v>
      </c>
      <c r="K21" s="31">
        <f t="shared" si="7"/>
        <v>1</v>
      </c>
      <c r="L21" s="31">
        <f t="shared" si="0"/>
        <v>0.096</v>
      </c>
      <c r="M21" s="32"/>
      <c r="N21" s="30">
        <v>0.096</v>
      </c>
      <c r="O21" s="31">
        <v>0</v>
      </c>
      <c r="P21" s="31">
        <v>0.000871197713076266</v>
      </c>
      <c r="Q21" s="31"/>
      <c r="R21" s="31">
        <f t="shared" si="8"/>
        <v>0</v>
      </c>
      <c r="S21" s="31">
        <f t="shared" si="9"/>
        <v>1</v>
      </c>
      <c r="T21" s="31">
        <f t="shared" si="1"/>
        <v>0.096</v>
      </c>
      <c r="U21" s="32"/>
    </row>
    <row r="22" spans="1:21" ht="14.25">
      <c r="A22" s="12">
        <v>10</v>
      </c>
      <c r="B22" s="12">
        <v>0</v>
      </c>
      <c r="C22" s="12">
        <v>1</v>
      </c>
      <c r="D22" s="13">
        <v>0.0001</v>
      </c>
      <c r="E22" s="24">
        <v>512</v>
      </c>
      <c r="F22" s="30">
        <v>1</v>
      </c>
      <c r="G22" s="31">
        <v>0</v>
      </c>
      <c r="H22" s="31">
        <v>0.00139149591185583</v>
      </c>
      <c r="I22" s="31"/>
      <c r="J22" s="31">
        <f t="shared" si="6"/>
        <v>0</v>
      </c>
      <c r="K22" s="31">
        <f t="shared" si="7"/>
        <v>1</v>
      </c>
      <c r="L22" s="31">
        <f t="shared" si="0"/>
        <v>1</v>
      </c>
      <c r="M22" s="32"/>
      <c r="N22" s="30">
        <v>1</v>
      </c>
      <c r="O22" s="31">
        <v>0</v>
      </c>
      <c r="P22" s="31">
        <v>0.000913011476614496</v>
      </c>
      <c r="Q22" s="31"/>
      <c r="R22" s="31">
        <f t="shared" si="8"/>
        <v>0</v>
      </c>
      <c r="S22" s="31">
        <f t="shared" si="9"/>
        <v>1</v>
      </c>
      <c r="T22" s="31">
        <f t="shared" si="1"/>
        <v>1</v>
      </c>
      <c r="U22" s="32"/>
    </row>
    <row r="23" spans="1:21" ht="54">
      <c r="A23" s="14"/>
      <c r="B23" s="14"/>
      <c r="C23" s="14"/>
      <c r="D23" s="14"/>
      <c r="E23" s="14"/>
      <c r="F23" s="30"/>
      <c r="G23" s="31"/>
      <c r="H23" s="31"/>
      <c r="I23" s="15" t="s">
        <v>16</v>
      </c>
      <c r="J23" s="31"/>
      <c r="K23" s="15" t="s">
        <v>17</v>
      </c>
      <c r="L23" s="15" t="s">
        <v>18</v>
      </c>
      <c r="M23" s="33" t="s">
        <v>19</v>
      </c>
      <c r="N23" s="30"/>
      <c r="O23" s="31"/>
      <c r="P23" s="31"/>
      <c r="Q23" s="15" t="s">
        <v>16</v>
      </c>
      <c r="R23" s="31"/>
      <c r="S23" s="15" t="s">
        <v>17</v>
      </c>
      <c r="T23" s="15" t="s">
        <v>18</v>
      </c>
      <c r="U23" s="33" t="s">
        <v>19</v>
      </c>
    </row>
    <row r="24" spans="6:21" ht="13.5">
      <c r="F24" s="30"/>
      <c r="G24" s="31"/>
      <c r="H24" s="31"/>
      <c r="I24" s="31">
        <f>SUM(I8,I16)</f>
        <v>9.6991616</v>
      </c>
      <c r="J24" s="31"/>
      <c r="K24" s="31" t="s">
        <v>33</v>
      </c>
      <c r="L24" s="34">
        <f>SUM(F5:G22)</f>
        <v>61.722924399999876</v>
      </c>
      <c r="M24" s="35">
        <v>154.63636363636363</v>
      </c>
      <c r="N24" s="30"/>
      <c r="O24" s="31"/>
      <c r="P24" s="31"/>
      <c r="Q24" s="31">
        <f>SUM(Q8,Q16)</f>
        <v>27.38641919999999</v>
      </c>
      <c r="R24" s="31"/>
      <c r="S24" s="31" t="s">
        <v>33</v>
      </c>
      <c r="T24" s="34">
        <f>SUM(N5:O22)</f>
        <v>79.410182</v>
      </c>
      <c r="U24" s="35">
        <v>154.63636363636363</v>
      </c>
    </row>
    <row r="25" spans="6:21" ht="67.5">
      <c r="F25" s="30"/>
      <c r="G25" s="31"/>
      <c r="H25" s="31"/>
      <c r="I25" s="15" t="s">
        <v>20</v>
      </c>
      <c r="J25" s="31"/>
      <c r="K25" s="15" t="s">
        <v>21</v>
      </c>
      <c r="L25" s="15" t="s">
        <v>22</v>
      </c>
      <c r="M25" s="33" t="s">
        <v>23</v>
      </c>
      <c r="N25" s="30"/>
      <c r="O25" s="31"/>
      <c r="P25" s="31"/>
      <c r="Q25" s="15" t="s">
        <v>20</v>
      </c>
      <c r="R25" s="31"/>
      <c r="S25" s="15" t="s">
        <v>21</v>
      </c>
      <c r="T25" s="15" t="s">
        <v>22</v>
      </c>
      <c r="U25" s="33" t="s">
        <v>23</v>
      </c>
    </row>
    <row r="26" spans="6:21" ht="13.5">
      <c r="F26" s="30"/>
      <c r="G26" s="31"/>
      <c r="H26" s="31"/>
      <c r="I26" s="31">
        <f>I24/SUM($C$8,$C$16)</f>
        <v>0.3128761806451613</v>
      </c>
      <c r="J26" s="31"/>
      <c r="K26" s="34">
        <f>SUM(K5:K22)/COUNT(K5:K22)</f>
        <v>1</v>
      </c>
      <c r="L26" s="34">
        <f>SUM(F5:F22)</f>
        <v>61.722924399999876</v>
      </c>
      <c r="M26" s="35">
        <f>L26/M24</f>
        <v>0.399148835038212</v>
      </c>
      <c r="N26" s="30"/>
      <c r="O26" s="31"/>
      <c r="P26" s="31"/>
      <c r="Q26" s="31">
        <f>Q24/SUM($C$8,$C$16)</f>
        <v>0.8834328774193546</v>
      </c>
      <c r="R26" s="31"/>
      <c r="S26" s="34">
        <f>SUM(S5:S22)/COUNT(S5:S22)</f>
        <v>1</v>
      </c>
      <c r="T26" s="34">
        <f>SUM(N5:N22)</f>
        <v>79.410182</v>
      </c>
      <c r="U26" s="35">
        <f>T26/U24</f>
        <v>0.5135285138154028</v>
      </c>
    </row>
    <row r="27" spans="6:21" ht="13.5">
      <c r="F27" s="30"/>
      <c r="G27" s="31"/>
      <c r="H27" s="31"/>
      <c r="I27" s="31"/>
      <c r="J27" s="31"/>
      <c r="K27" s="31"/>
      <c r="L27" s="15" t="s">
        <v>24</v>
      </c>
      <c r="M27" s="32"/>
      <c r="N27" s="30"/>
      <c r="O27" s="31"/>
      <c r="P27" s="31"/>
      <c r="Q27" s="31"/>
      <c r="R27" s="31"/>
      <c r="S27" s="31"/>
      <c r="T27" s="15" t="s">
        <v>24</v>
      </c>
      <c r="U27" s="32"/>
    </row>
    <row r="28" spans="6:21" ht="14.25" thickBot="1">
      <c r="F28" s="36"/>
      <c r="G28" s="37"/>
      <c r="H28" s="37"/>
      <c r="I28" s="37"/>
      <c r="J28" s="37"/>
      <c r="K28" s="37"/>
      <c r="L28" s="37">
        <f>SUM(L5:L22)</f>
        <v>61.722924399999876</v>
      </c>
      <c r="M28" s="38"/>
      <c r="N28" s="36"/>
      <c r="O28" s="37"/>
      <c r="P28" s="37"/>
      <c r="Q28" s="37"/>
      <c r="R28" s="37"/>
      <c r="S28" s="37"/>
      <c r="T28" s="37">
        <f>SUM(T5:T22)</f>
        <v>79.410182</v>
      </c>
      <c r="U28" s="38"/>
    </row>
  </sheetData>
  <mergeCells count="4">
    <mergeCell ref="F2:M2"/>
    <mergeCell ref="N2:U2"/>
    <mergeCell ref="J3:K3"/>
    <mergeCell ref="R3:S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U54"/>
  <sheetViews>
    <sheetView zoomScale="75" zoomScaleNormal="75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8.88671875" defaultRowHeight="13.5"/>
  <cols>
    <col min="1" max="1" width="4.88671875" style="16" customWidth="1"/>
    <col min="2" max="2" width="3.5546875" style="16" bestFit="1" customWidth="1"/>
    <col min="3" max="3" width="5.77734375" style="16" customWidth="1"/>
    <col min="4" max="4" width="7.21484375" style="16" customWidth="1"/>
    <col min="5" max="5" width="6.3359375" style="16" customWidth="1"/>
    <col min="6" max="10" width="8.88671875" style="16" customWidth="1"/>
    <col min="11" max="11" width="9.4453125" style="16" bestFit="1" customWidth="1"/>
    <col min="12" max="12" width="9.10546875" style="16" bestFit="1" customWidth="1"/>
    <col min="13" max="18" width="8.88671875" style="16" customWidth="1"/>
    <col min="19" max="19" width="9.4453125" style="16" bestFit="1" customWidth="1"/>
    <col min="20" max="20" width="9.10546875" style="16" bestFit="1" customWidth="1"/>
    <col min="21" max="16384" width="8.88671875" style="16" customWidth="1"/>
  </cols>
  <sheetData>
    <row r="1" ht="14.25" thickBot="1"/>
    <row r="2" spans="6:21" s="47" customFormat="1" ht="41.25" customHeight="1">
      <c r="F2" s="58" t="s">
        <v>34</v>
      </c>
      <c r="G2" s="59"/>
      <c r="H2" s="59"/>
      <c r="I2" s="59"/>
      <c r="J2" s="59"/>
      <c r="K2" s="59"/>
      <c r="L2" s="59"/>
      <c r="M2" s="60"/>
      <c r="N2" s="58" t="s">
        <v>35</v>
      </c>
      <c r="O2" s="59"/>
      <c r="P2" s="59"/>
      <c r="Q2" s="59"/>
      <c r="R2" s="59"/>
      <c r="S2" s="59"/>
      <c r="T2" s="59"/>
      <c r="U2" s="60"/>
    </row>
    <row r="3" spans="6:21" ht="15">
      <c r="F3" s="41"/>
      <c r="I3" s="3" t="s">
        <v>0</v>
      </c>
      <c r="J3" s="4" t="s">
        <v>1</v>
      </c>
      <c r="K3" s="5"/>
      <c r="L3" s="3" t="s">
        <v>2</v>
      </c>
      <c r="M3" s="27" t="s">
        <v>3</v>
      </c>
      <c r="N3" s="41"/>
      <c r="Q3" s="3" t="s">
        <v>0</v>
      </c>
      <c r="R3" s="4" t="s">
        <v>1</v>
      </c>
      <c r="S3" s="5"/>
      <c r="T3" s="3" t="s">
        <v>2</v>
      </c>
      <c r="U3" s="27" t="s">
        <v>3</v>
      </c>
    </row>
    <row r="4" spans="1:21" s="19" customFormat="1" ht="54">
      <c r="A4" s="7" t="s">
        <v>4</v>
      </c>
      <c r="B4" s="7" t="s">
        <v>5</v>
      </c>
      <c r="C4" s="7" t="s">
        <v>6</v>
      </c>
      <c r="D4" s="7" t="s">
        <v>7</v>
      </c>
      <c r="E4" s="22" t="s">
        <v>8</v>
      </c>
      <c r="F4" s="46" t="s">
        <v>9</v>
      </c>
      <c r="G4" s="18" t="s">
        <v>10</v>
      </c>
      <c r="H4" s="18" t="s">
        <v>11</v>
      </c>
      <c r="I4" s="17" t="s">
        <v>12</v>
      </c>
      <c r="J4" s="8" t="s">
        <v>13</v>
      </c>
      <c r="K4" s="8" t="s">
        <v>14</v>
      </c>
      <c r="L4" s="8" t="s">
        <v>15</v>
      </c>
      <c r="M4" s="29"/>
      <c r="N4" s="46" t="s">
        <v>9</v>
      </c>
      <c r="O4" s="18" t="s">
        <v>10</v>
      </c>
      <c r="P4" s="18" t="s">
        <v>11</v>
      </c>
      <c r="Q4" s="17" t="s">
        <v>12</v>
      </c>
      <c r="R4" s="8" t="s">
        <v>13</v>
      </c>
      <c r="S4" s="8" t="s">
        <v>14</v>
      </c>
      <c r="T4" s="8" t="s">
        <v>15</v>
      </c>
      <c r="U4" s="29"/>
    </row>
    <row r="5" spans="1:21" ht="14.25">
      <c r="A5" s="12">
        <v>0</v>
      </c>
      <c r="B5" s="12">
        <v>1</v>
      </c>
      <c r="C5" s="12">
        <v>1</v>
      </c>
      <c r="D5" s="12"/>
      <c r="E5" s="24">
        <v>300</v>
      </c>
      <c r="F5" s="41">
        <v>1.009728</v>
      </c>
      <c r="G5" s="16">
        <v>0</v>
      </c>
      <c r="I5" s="31">
        <f aca="true" t="shared" si="0" ref="I5:I10">F5</f>
        <v>1.009728</v>
      </c>
      <c r="J5" s="31"/>
      <c r="K5" s="31"/>
      <c r="L5" s="31">
        <f>IF(COUNT(K5),IF(K5,F5,0),F5)</f>
        <v>1.009728</v>
      </c>
      <c r="M5" s="42"/>
      <c r="N5" s="41">
        <v>0.902016</v>
      </c>
      <c r="O5" s="16">
        <v>0</v>
      </c>
      <c r="Q5" s="31">
        <f aca="true" t="shared" si="1" ref="Q5:Q10">N5</f>
        <v>0.902016</v>
      </c>
      <c r="R5" s="31"/>
      <c r="S5" s="31"/>
      <c r="T5" s="31">
        <f>IF(COUNT(S5),IF(S5,N5,0),N5)</f>
        <v>0.902016</v>
      </c>
      <c r="U5" s="42"/>
    </row>
    <row r="6" spans="1:21" ht="14.25">
      <c r="A6" s="12">
        <v>0</v>
      </c>
      <c r="B6" s="12">
        <v>2</v>
      </c>
      <c r="C6" s="12">
        <v>1</v>
      </c>
      <c r="D6" s="12"/>
      <c r="E6" s="24">
        <v>300</v>
      </c>
      <c r="F6" s="41">
        <v>1.009728</v>
      </c>
      <c r="G6" s="16">
        <v>0</v>
      </c>
      <c r="I6" s="31">
        <f t="shared" si="0"/>
        <v>1.009728</v>
      </c>
      <c r="L6" s="31">
        <f aca="true" t="shared" si="2" ref="L6:L48">IF(COUNT(K6),IF(K6,F6,0),F6)</f>
        <v>1.009728</v>
      </c>
      <c r="M6" s="42"/>
      <c r="N6" s="41">
        <v>0.902016</v>
      </c>
      <c r="O6" s="16">
        <v>0</v>
      </c>
      <c r="Q6" s="31">
        <f t="shared" si="1"/>
        <v>0.902016</v>
      </c>
      <c r="T6" s="31">
        <f aca="true" t="shared" si="3" ref="T6:T48">IF(COUNT(S6),IF(S6,N6,0),N6)</f>
        <v>0.902016</v>
      </c>
      <c r="U6" s="42"/>
    </row>
    <row r="7" spans="1:21" ht="14.25">
      <c r="A7" s="12">
        <v>0</v>
      </c>
      <c r="B7" s="12">
        <v>3</v>
      </c>
      <c r="C7" s="12">
        <v>1</v>
      </c>
      <c r="D7" s="12"/>
      <c r="E7" s="24">
        <v>300</v>
      </c>
      <c r="F7" s="41">
        <v>1.5696</v>
      </c>
      <c r="G7" s="16">
        <v>0</v>
      </c>
      <c r="I7" s="31">
        <f t="shared" si="0"/>
        <v>1.5696</v>
      </c>
      <c r="L7" s="31">
        <f t="shared" si="2"/>
        <v>1.5696</v>
      </c>
      <c r="M7" s="42"/>
      <c r="N7" s="41">
        <v>1.80288</v>
      </c>
      <c r="O7" s="16">
        <v>0</v>
      </c>
      <c r="Q7" s="31">
        <f t="shared" si="1"/>
        <v>1.80288</v>
      </c>
      <c r="T7" s="31">
        <f t="shared" si="3"/>
        <v>1.80288</v>
      </c>
      <c r="U7" s="42"/>
    </row>
    <row r="8" spans="1:21" ht="14.25">
      <c r="A8" s="12">
        <v>0</v>
      </c>
      <c r="B8" s="12">
        <v>4</v>
      </c>
      <c r="C8" s="12">
        <v>1</v>
      </c>
      <c r="D8" s="12"/>
      <c r="E8" s="24">
        <v>300</v>
      </c>
      <c r="F8" s="41">
        <v>1.5696</v>
      </c>
      <c r="G8" s="16">
        <v>0</v>
      </c>
      <c r="I8" s="31">
        <f t="shared" si="0"/>
        <v>1.5696</v>
      </c>
      <c r="L8" s="31">
        <f t="shared" si="2"/>
        <v>1.5696</v>
      </c>
      <c r="M8" s="42"/>
      <c r="N8" s="41">
        <v>1.80288</v>
      </c>
      <c r="O8" s="16">
        <v>0</v>
      </c>
      <c r="Q8" s="31">
        <f t="shared" si="1"/>
        <v>1.80288</v>
      </c>
      <c r="T8" s="31">
        <f t="shared" si="3"/>
        <v>1.80288</v>
      </c>
      <c r="U8" s="42"/>
    </row>
    <row r="9" spans="1:21" ht="14.25">
      <c r="A9" s="12">
        <v>0</v>
      </c>
      <c r="B9" s="12">
        <v>5</v>
      </c>
      <c r="C9" s="12">
        <v>1</v>
      </c>
      <c r="D9" s="12"/>
      <c r="E9" s="24">
        <v>300</v>
      </c>
      <c r="F9" s="41">
        <v>1.55519999999999</v>
      </c>
      <c r="G9" s="16">
        <v>0</v>
      </c>
      <c r="I9" s="31">
        <f t="shared" si="0"/>
        <v>1.55519999999999</v>
      </c>
      <c r="L9" s="31">
        <f t="shared" si="2"/>
        <v>1.55519999999999</v>
      </c>
      <c r="M9" s="42"/>
      <c r="N9" s="41">
        <v>1.80288</v>
      </c>
      <c r="O9" s="16">
        <v>0</v>
      </c>
      <c r="Q9" s="31">
        <f t="shared" si="1"/>
        <v>1.80288</v>
      </c>
      <c r="T9" s="31">
        <f t="shared" si="3"/>
        <v>1.80288</v>
      </c>
      <c r="U9" s="42"/>
    </row>
    <row r="10" spans="1:21" ht="14.25">
      <c r="A10" s="12">
        <v>0</v>
      </c>
      <c r="B10" s="12">
        <v>6</v>
      </c>
      <c r="C10" s="12">
        <v>10</v>
      </c>
      <c r="D10" s="12"/>
      <c r="E10" s="24">
        <v>300</v>
      </c>
      <c r="F10" s="41">
        <v>1.55519999999999</v>
      </c>
      <c r="G10" s="16">
        <v>0</v>
      </c>
      <c r="I10" s="31">
        <f t="shared" si="0"/>
        <v>1.55519999999999</v>
      </c>
      <c r="L10" s="31">
        <f t="shared" si="2"/>
        <v>1.55519999999999</v>
      </c>
      <c r="M10" s="42"/>
      <c r="N10" s="41">
        <v>1.80288</v>
      </c>
      <c r="O10" s="16">
        <v>0</v>
      </c>
      <c r="Q10" s="31">
        <f t="shared" si="1"/>
        <v>1.80288</v>
      </c>
      <c r="T10" s="31">
        <f t="shared" si="3"/>
        <v>1.80288</v>
      </c>
      <c r="U10" s="42"/>
    </row>
    <row r="11" spans="1:21" ht="14.25">
      <c r="A11" s="12">
        <v>0</v>
      </c>
      <c r="B11" s="12">
        <v>7</v>
      </c>
      <c r="C11" s="12">
        <v>1</v>
      </c>
      <c r="D11" s="13">
        <v>0.0001</v>
      </c>
      <c r="E11" s="24">
        <v>512</v>
      </c>
      <c r="F11" s="41">
        <v>1</v>
      </c>
      <c r="G11" s="16">
        <v>0</v>
      </c>
      <c r="H11" s="16">
        <v>0.00446666911784621</v>
      </c>
      <c r="J11" s="31">
        <f>($C11-F11)/$C11</f>
        <v>0</v>
      </c>
      <c r="K11" s="31">
        <f>IF(J11&lt;$D11,1,0)</f>
        <v>1</v>
      </c>
      <c r="L11" s="31">
        <f t="shared" si="2"/>
        <v>1</v>
      </c>
      <c r="M11" s="42"/>
      <c r="N11" s="41">
        <v>1</v>
      </c>
      <c r="O11" s="16">
        <v>0</v>
      </c>
      <c r="P11" s="16">
        <v>0.00906039732085052</v>
      </c>
      <c r="R11" s="31">
        <f>($C11-N11)/$C11</f>
        <v>0</v>
      </c>
      <c r="S11" s="31">
        <f>IF(R11&lt;$D11,1,0)</f>
        <v>1</v>
      </c>
      <c r="T11" s="31">
        <f t="shared" si="3"/>
        <v>1</v>
      </c>
      <c r="U11" s="42"/>
    </row>
    <row r="12" spans="1:21" ht="14.25">
      <c r="A12" s="12">
        <v>0</v>
      </c>
      <c r="B12" s="12">
        <v>8</v>
      </c>
      <c r="C12" s="12">
        <v>1</v>
      </c>
      <c r="D12" s="13">
        <v>0.0001</v>
      </c>
      <c r="E12" s="24">
        <v>512</v>
      </c>
      <c r="F12" s="41">
        <v>1</v>
      </c>
      <c r="G12" s="16">
        <v>0</v>
      </c>
      <c r="H12" s="16">
        <v>0.00450193266139744</v>
      </c>
      <c r="J12" s="31">
        <f>($C12-F12)/$C12</f>
        <v>0</v>
      </c>
      <c r="K12" s="31">
        <f>IF(J12&lt;$D12,1,0)</f>
        <v>1</v>
      </c>
      <c r="L12" s="31">
        <f t="shared" si="2"/>
        <v>1</v>
      </c>
      <c r="M12" s="42"/>
      <c r="N12" s="41">
        <v>1</v>
      </c>
      <c r="O12" s="16">
        <v>0</v>
      </c>
      <c r="P12" s="16">
        <v>0.00902833346761319</v>
      </c>
      <c r="R12" s="31">
        <f>($C12-N12)/$C12</f>
        <v>0</v>
      </c>
      <c r="S12" s="31">
        <f>IF(R12&lt;$D12,1,0)</f>
        <v>1</v>
      </c>
      <c r="T12" s="31">
        <f t="shared" si="3"/>
        <v>1</v>
      </c>
      <c r="U12" s="42"/>
    </row>
    <row r="13" spans="1:21" ht="14.25">
      <c r="A13" s="12">
        <v>0</v>
      </c>
      <c r="B13" s="12">
        <v>9</v>
      </c>
      <c r="C13" s="12">
        <v>2</v>
      </c>
      <c r="D13" s="13">
        <v>0.0001</v>
      </c>
      <c r="E13" s="24">
        <v>512</v>
      </c>
      <c r="F13" s="41">
        <v>2</v>
      </c>
      <c r="G13" s="16">
        <v>0</v>
      </c>
      <c r="H13" s="16">
        <v>0.00433668664195961</v>
      </c>
      <c r="J13" s="31">
        <f>($C13-F13)/$C13</f>
        <v>0</v>
      </c>
      <c r="K13" s="31">
        <f>IF(J13&lt;$D13,1,0)</f>
        <v>1</v>
      </c>
      <c r="L13" s="31">
        <f t="shared" si="2"/>
        <v>2</v>
      </c>
      <c r="M13" s="42"/>
      <c r="N13" s="41">
        <v>2</v>
      </c>
      <c r="O13" s="16">
        <v>0</v>
      </c>
      <c r="P13" s="16">
        <v>0.00906256865808631</v>
      </c>
      <c r="R13" s="31">
        <f>($C13-N13)/$C13</f>
        <v>0</v>
      </c>
      <c r="S13" s="31">
        <f>IF(R13&lt;$D13,1,0)</f>
        <v>1</v>
      </c>
      <c r="T13" s="31">
        <f t="shared" si="3"/>
        <v>2</v>
      </c>
      <c r="U13" s="42"/>
    </row>
    <row r="14" spans="1:21" ht="14.25">
      <c r="A14" s="12">
        <v>0</v>
      </c>
      <c r="B14" s="12">
        <v>10</v>
      </c>
      <c r="C14" s="12">
        <v>2</v>
      </c>
      <c r="D14" s="13">
        <v>0.0001</v>
      </c>
      <c r="E14" s="24">
        <v>512</v>
      </c>
      <c r="F14" s="41">
        <v>2</v>
      </c>
      <c r="G14" s="16">
        <v>0</v>
      </c>
      <c r="H14" s="16">
        <v>0.00439036046677239</v>
      </c>
      <c r="J14" s="31">
        <f>($C14-F14)/$C14</f>
        <v>0</v>
      </c>
      <c r="K14" s="31">
        <f>IF(J14&lt;$D14,1,0)</f>
        <v>1</v>
      </c>
      <c r="L14" s="31">
        <f t="shared" si="2"/>
        <v>2</v>
      </c>
      <c r="M14" s="42"/>
      <c r="N14" s="41">
        <v>2</v>
      </c>
      <c r="O14" s="16">
        <v>0</v>
      </c>
      <c r="P14" s="16">
        <v>0.00906681759709319</v>
      </c>
      <c r="R14" s="31">
        <f>($C14-N14)/$C14</f>
        <v>0</v>
      </c>
      <c r="S14" s="31">
        <f>IF(R14&lt;$D14,1,0)</f>
        <v>1</v>
      </c>
      <c r="T14" s="31">
        <f t="shared" si="3"/>
        <v>2</v>
      </c>
      <c r="U14" s="42"/>
    </row>
    <row r="15" spans="1:21" ht="14.25">
      <c r="A15" s="12">
        <v>0</v>
      </c>
      <c r="B15" s="12">
        <v>11</v>
      </c>
      <c r="C15" s="12">
        <v>30</v>
      </c>
      <c r="D15" s="12"/>
      <c r="E15" s="24">
        <v>1500</v>
      </c>
      <c r="F15" s="41">
        <v>7.31519999999999</v>
      </c>
      <c r="G15" s="16">
        <v>0</v>
      </c>
      <c r="I15" s="31">
        <f aca="true" t="shared" si="4" ref="I15:I24">F15</f>
        <v>7.31519999999999</v>
      </c>
      <c r="L15" s="31">
        <f t="shared" si="2"/>
        <v>7.31519999999999</v>
      </c>
      <c r="M15" s="42"/>
      <c r="N15" s="41">
        <v>8.48447999999999</v>
      </c>
      <c r="O15" s="16">
        <v>0</v>
      </c>
      <c r="Q15" s="31">
        <f aca="true" t="shared" si="5" ref="Q15:Q24">N15</f>
        <v>8.48447999999999</v>
      </c>
      <c r="T15" s="31">
        <f t="shared" si="3"/>
        <v>8.48447999999999</v>
      </c>
      <c r="U15" s="42"/>
    </row>
    <row r="16" spans="1:21" ht="14.25">
      <c r="A16" s="12">
        <v>0</v>
      </c>
      <c r="B16" s="12">
        <v>12</v>
      </c>
      <c r="C16" s="12">
        <v>30</v>
      </c>
      <c r="D16" s="12"/>
      <c r="E16" s="24">
        <v>1500</v>
      </c>
      <c r="F16" s="41">
        <v>7.31519999999999</v>
      </c>
      <c r="G16" s="16">
        <v>0</v>
      </c>
      <c r="I16" s="31">
        <f t="shared" si="4"/>
        <v>7.31519999999999</v>
      </c>
      <c r="L16" s="31">
        <f t="shared" si="2"/>
        <v>7.31519999999999</v>
      </c>
      <c r="M16" s="42"/>
      <c r="N16" s="41">
        <v>8.48447999999999</v>
      </c>
      <c r="O16" s="16">
        <v>0</v>
      </c>
      <c r="Q16" s="31">
        <f t="shared" si="5"/>
        <v>8.48447999999999</v>
      </c>
      <c r="T16" s="31">
        <f t="shared" si="3"/>
        <v>8.48447999999999</v>
      </c>
      <c r="U16" s="42"/>
    </row>
    <row r="17" spans="1:21" ht="14.25">
      <c r="A17" s="12">
        <v>0</v>
      </c>
      <c r="B17" s="12">
        <v>13</v>
      </c>
      <c r="C17" s="12">
        <v>30</v>
      </c>
      <c r="D17" s="12"/>
      <c r="E17" s="24">
        <v>1500</v>
      </c>
      <c r="F17" s="41">
        <v>7.31519999999999</v>
      </c>
      <c r="G17" s="16">
        <v>0</v>
      </c>
      <c r="I17" s="31">
        <f t="shared" si="4"/>
        <v>7.31519999999999</v>
      </c>
      <c r="L17" s="31">
        <f t="shared" si="2"/>
        <v>7.31519999999999</v>
      </c>
      <c r="M17" s="42"/>
      <c r="N17" s="41">
        <v>8.48447999999999</v>
      </c>
      <c r="O17" s="16">
        <v>0</v>
      </c>
      <c r="Q17" s="31">
        <f t="shared" si="5"/>
        <v>8.48447999999999</v>
      </c>
      <c r="T17" s="31">
        <f t="shared" si="3"/>
        <v>8.48447999999999</v>
      </c>
      <c r="U17" s="42"/>
    </row>
    <row r="18" spans="1:21" ht="14.25">
      <c r="A18" s="12">
        <v>0</v>
      </c>
      <c r="B18" s="12">
        <v>14</v>
      </c>
      <c r="C18" s="12">
        <v>30</v>
      </c>
      <c r="D18" s="12"/>
      <c r="E18" s="24">
        <v>1500</v>
      </c>
      <c r="F18" s="41">
        <v>7.31519999999999</v>
      </c>
      <c r="G18" s="16">
        <v>0</v>
      </c>
      <c r="I18" s="31">
        <f t="shared" si="4"/>
        <v>7.31519999999999</v>
      </c>
      <c r="L18" s="31">
        <f t="shared" si="2"/>
        <v>7.31519999999999</v>
      </c>
      <c r="M18" s="42"/>
      <c r="N18" s="41">
        <v>8.48447999999999</v>
      </c>
      <c r="O18" s="16">
        <v>0</v>
      </c>
      <c r="Q18" s="31">
        <f t="shared" si="5"/>
        <v>8.48447999999999</v>
      </c>
      <c r="T18" s="31">
        <f t="shared" si="3"/>
        <v>8.48447999999999</v>
      </c>
      <c r="U18" s="42"/>
    </row>
    <row r="19" spans="1:21" ht="14.25">
      <c r="A19" s="12">
        <v>0</v>
      </c>
      <c r="B19" s="12">
        <v>15</v>
      </c>
      <c r="C19" s="12">
        <v>30</v>
      </c>
      <c r="D19" s="12"/>
      <c r="E19" s="24">
        <v>1500</v>
      </c>
      <c r="F19" s="41">
        <v>7.31519999999999</v>
      </c>
      <c r="G19" s="16">
        <v>0</v>
      </c>
      <c r="I19" s="31">
        <f t="shared" si="4"/>
        <v>7.31519999999999</v>
      </c>
      <c r="L19" s="31">
        <f t="shared" si="2"/>
        <v>7.31519999999999</v>
      </c>
      <c r="M19" s="42"/>
      <c r="N19" s="41">
        <v>8.48447999999999</v>
      </c>
      <c r="O19" s="16">
        <v>0</v>
      </c>
      <c r="Q19" s="31">
        <f t="shared" si="5"/>
        <v>8.48447999999999</v>
      </c>
      <c r="T19" s="31">
        <f t="shared" si="3"/>
        <v>8.48447999999999</v>
      </c>
      <c r="U19" s="42"/>
    </row>
    <row r="20" spans="1:21" ht="14.25">
      <c r="A20" s="12">
        <v>0</v>
      </c>
      <c r="B20" s="12">
        <v>16</v>
      </c>
      <c r="C20" s="12">
        <v>30</v>
      </c>
      <c r="D20" s="12"/>
      <c r="E20" s="24">
        <v>1500</v>
      </c>
      <c r="F20" s="41">
        <v>7.31519999999999</v>
      </c>
      <c r="G20" s="16">
        <v>0</v>
      </c>
      <c r="I20" s="31">
        <f t="shared" si="4"/>
        <v>7.31519999999999</v>
      </c>
      <c r="L20" s="31">
        <f t="shared" si="2"/>
        <v>7.31519999999999</v>
      </c>
      <c r="M20" s="42"/>
      <c r="N20" s="41">
        <v>8.48447999999999</v>
      </c>
      <c r="O20" s="16">
        <v>0</v>
      </c>
      <c r="Q20" s="31">
        <f t="shared" si="5"/>
        <v>8.48447999999999</v>
      </c>
      <c r="T20" s="31">
        <f t="shared" si="3"/>
        <v>8.48447999999999</v>
      </c>
      <c r="U20" s="42"/>
    </row>
    <row r="21" spans="1:21" ht="14.25">
      <c r="A21" s="12">
        <v>0</v>
      </c>
      <c r="B21" s="12">
        <v>17</v>
      </c>
      <c r="C21" s="12">
        <v>30</v>
      </c>
      <c r="D21" s="12"/>
      <c r="E21" s="24">
        <v>1500</v>
      </c>
      <c r="F21" s="41">
        <v>7.31519999999999</v>
      </c>
      <c r="G21" s="16">
        <v>0</v>
      </c>
      <c r="I21" s="31">
        <f t="shared" si="4"/>
        <v>7.31519999999999</v>
      </c>
      <c r="L21" s="31">
        <f t="shared" si="2"/>
        <v>7.31519999999999</v>
      </c>
      <c r="M21" s="42"/>
      <c r="N21" s="41">
        <v>8.48447999999999</v>
      </c>
      <c r="O21" s="16">
        <v>0</v>
      </c>
      <c r="Q21" s="31">
        <f t="shared" si="5"/>
        <v>8.48447999999999</v>
      </c>
      <c r="T21" s="31">
        <f t="shared" si="3"/>
        <v>8.48447999999999</v>
      </c>
      <c r="U21" s="42"/>
    </row>
    <row r="22" spans="1:21" ht="14.25">
      <c r="A22" s="12">
        <v>0</v>
      </c>
      <c r="B22" s="12">
        <v>18</v>
      </c>
      <c r="C22" s="12">
        <v>30</v>
      </c>
      <c r="D22" s="12"/>
      <c r="E22" s="24">
        <v>1500</v>
      </c>
      <c r="F22" s="41">
        <v>7.31519999999999</v>
      </c>
      <c r="G22" s="16">
        <v>0</v>
      </c>
      <c r="I22" s="31">
        <f t="shared" si="4"/>
        <v>7.31519999999999</v>
      </c>
      <c r="L22" s="31">
        <f t="shared" si="2"/>
        <v>7.31519999999999</v>
      </c>
      <c r="M22" s="42"/>
      <c r="N22" s="41">
        <v>8.48447999999999</v>
      </c>
      <c r="O22" s="16">
        <v>0</v>
      </c>
      <c r="Q22" s="31">
        <f t="shared" si="5"/>
        <v>8.48447999999999</v>
      </c>
      <c r="T22" s="31">
        <f t="shared" si="3"/>
        <v>8.48447999999999</v>
      </c>
      <c r="U22" s="42"/>
    </row>
    <row r="23" spans="1:21" ht="14.25">
      <c r="A23" s="12">
        <v>0</v>
      </c>
      <c r="B23" s="12">
        <v>19</v>
      </c>
      <c r="C23" s="12">
        <v>30</v>
      </c>
      <c r="D23" s="12"/>
      <c r="E23" s="24">
        <v>1500</v>
      </c>
      <c r="F23" s="41">
        <v>7.31519999999999</v>
      </c>
      <c r="G23" s="16">
        <v>0</v>
      </c>
      <c r="I23" s="31">
        <f t="shared" si="4"/>
        <v>7.31519999999999</v>
      </c>
      <c r="L23" s="31">
        <f t="shared" si="2"/>
        <v>7.31519999999999</v>
      </c>
      <c r="M23" s="42"/>
      <c r="N23" s="41">
        <v>8.48447999999999</v>
      </c>
      <c r="O23" s="16">
        <v>0</v>
      </c>
      <c r="Q23" s="31">
        <f t="shared" si="5"/>
        <v>8.48447999999999</v>
      </c>
      <c r="T23" s="31">
        <f t="shared" si="3"/>
        <v>8.48447999999999</v>
      </c>
      <c r="U23" s="42"/>
    </row>
    <row r="24" spans="1:21" ht="14.25">
      <c r="A24" s="12">
        <v>0</v>
      </c>
      <c r="B24" s="12">
        <v>20</v>
      </c>
      <c r="C24" s="12">
        <v>30</v>
      </c>
      <c r="D24" s="12"/>
      <c r="E24" s="24">
        <v>1500</v>
      </c>
      <c r="F24" s="41">
        <v>7.31519999999999</v>
      </c>
      <c r="G24" s="16">
        <v>0</v>
      </c>
      <c r="I24" s="31">
        <f t="shared" si="4"/>
        <v>7.31519999999999</v>
      </c>
      <c r="L24" s="31">
        <f t="shared" si="2"/>
        <v>7.31519999999999</v>
      </c>
      <c r="M24" s="42"/>
      <c r="N24" s="41">
        <v>8.485632</v>
      </c>
      <c r="O24" s="16">
        <v>0</v>
      </c>
      <c r="Q24" s="31">
        <f t="shared" si="5"/>
        <v>8.485632</v>
      </c>
      <c r="T24" s="31">
        <f t="shared" si="3"/>
        <v>8.485632</v>
      </c>
      <c r="U24" s="42"/>
    </row>
    <row r="25" spans="1:21" ht="14.25">
      <c r="A25" s="12">
        <v>0</v>
      </c>
      <c r="B25" s="12">
        <v>25</v>
      </c>
      <c r="C25" s="12">
        <v>0.096</v>
      </c>
      <c r="D25" s="13">
        <v>0.05</v>
      </c>
      <c r="E25" s="24">
        <v>120</v>
      </c>
      <c r="F25" s="41">
        <v>0.096</v>
      </c>
      <c r="G25" s="16">
        <v>0</v>
      </c>
      <c r="H25" s="16">
        <v>0.0026965036612408</v>
      </c>
      <c r="J25" s="31">
        <f aca="true" t="shared" si="6" ref="J25:J30">($C25-F25)/$C25</f>
        <v>0</v>
      </c>
      <c r="K25" s="31">
        <f aca="true" t="shared" si="7" ref="K25:K30">IF(J25&lt;$D25,1,0)</f>
        <v>1</v>
      </c>
      <c r="L25" s="31">
        <f t="shared" si="2"/>
        <v>0.096</v>
      </c>
      <c r="M25" s="42"/>
      <c r="N25" s="41">
        <v>0.096</v>
      </c>
      <c r="O25" s="16">
        <v>0</v>
      </c>
      <c r="P25" s="16">
        <v>0.00909125904296113</v>
      </c>
      <c r="R25" s="31">
        <f aca="true" t="shared" si="8" ref="R25:R30">($C25-N25)/$C25</f>
        <v>0</v>
      </c>
      <c r="S25" s="31">
        <f aca="true" t="shared" si="9" ref="S25:S30">IF(R25&lt;$D25,1,0)</f>
        <v>1</v>
      </c>
      <c r="T25" s="31">
        <f t="shared" si="3"/>
        <v>0.096</v>
      </c>
      <c r="U25" s="42"/>
    </row>
    <row r="26" spans="1:21" ht="14.25">
      <c r="A26" s="12">
        <v>0</v>
      </c>
      <c r="B26" s="12">
        <v>26</v>
      </c>
      <c r="C26" s="12">
        <v>0.096</v>
      </c>
      <c r="D26" s="13">
        <v>0.05</v>
      </c>
      <c r="E26" s="24">
        <v>120</v>
      </c>
      <c r="F26" s="41">
        <v>0.096</v>
      </c>
      <c r="G26" s="16">
        <v>0</v>
      </c>
      <c r="H26" s="16">
        <v>0.00347938752781544</v>
      </c>
      <c r="J26" s="31">
        <f t="shared" si="6"/>
        <v>0</v>
      </c>
      <c r="K26" s="31">
        <f t="shared" si="7"/>
        <v>1</v>
      </c>
      <c r="L26" s="31">
        <f t="shared" si="2"/>
        <v>0.096</v>
      </c>
      <c r="M26" s="42"/>
      <c r="N26" s="41">
        <v>0.096</v>
      </c>
      <c r="O26" s="16">
        <v>0</v>
      </c>
      <c r="P26" s="16">
        <v>0.00910672247096799</v>
      </c>
      <c r="R26" s="31">
        <f t="shared" si="8"/>
        <v>0</v>
      </c>
      <c r="S26" s="31">
        <f t="shared" si="9"/>
        <v>1</v>
      </c>
      <c r="T26" s="31">
        <f t="shared" si="3"/>
        <v>0.096</v>
      </c>
      <c r="U26" s="42"/>
    </row>
    <row r="27" spans="1:21" ht="14.25">
      <c r="A27" s="12">
        <v>0</v>
      </c>
      <c r="B27" s="12">
        <v>27</v>
      </c>
      <c r="C27" s="12">
        <v>0.096</v>
      </c>
      <c r="D27" s="13">
        <v>0.05</v>
      </c>
      <c r="E27" s="24">
        <v>120</v>
      </c>
      <c r="F27" s="41">
        <v>0.096</v>
      </c>
      <c r="G27" s="16">
        <v>0</v>
      </c>
      <c r="H27" s="16">
        <v>0.00332863155232406</v>
      </c>
      <c r="J27" s="31">
        <f t="shared" si="6"/>
        <v>0</v>
      </c>
      <c r="K27" s="31">
        <f t="shared" si="7"/>
        <v>1</v>
      </c>
      <c r="L27" s="31">
        <f t="shared" si="2"/>
        <v>0.096</v>
      </c>
      <c r="M27" s="42"/>
      <c r="N27" s="41">
        <v>0.096</v>
      </c>
      <c r="O27" s="16">
        <v>0</v>
      </c>
      <c r="P27" s="16">
        <v>0.00926222329142779</v>
      </c>
      <c r="R27" s="31">
        <f t="shared" si="8"/>
        <v>0</v>
      </c>
      <c r="S27" s="31">
        <f t="shared" si="9"/>
        <v>1</v>
      </c>
      <c r="T27" s="31">
        <f t="shared" si="3"/>
        <v>0.096</v>
      </c>
      <c r="U27" s="42"/>
    </row>
    <row r="28" spans="1:21" ht="14.25">
      <c r="A28" s="12">
        <v>0</v>
      </c>
      <c r="B28" s="12">
        <v>28</v>
      </c>
      <c r="C28" s="12">
        <v>0.096</v>
      </c>
      <c r="D28" s="13">
        <v>0.05</v>
      </c>
      <c r="E28" s="24">
        <v>120</v>
      </c>
      <c r="F28" s="41">
        <v>0.096</v>
      </c>
      <c r="G28" s="16">
        <v>0</v>
      </c>
      <c r="H28" s="16">
        <v>0.00133795643891625</v>
      </c>
      <c r="J28" s="31">
        <f t="shared" si="6"/>
        <v>0</v>
      </c>
      <c r="K28" s="31">
        <f t="shared" si="7"/>
        <v>1</v>
      </c>
      <c r="L28" s="31">
        <f t="shared" si="2"/>
        <v>0.096</v>
      </c>
      <c r="M28" s="42"/>
      <c r="N28" s="41">
        <v>0.096</v>
      </c>
      <c r="O28" s="16">
        <v>0</v>
      </c>
      <c r="P28" s="16">
        <v>0.00910213550445343</v>
      </c>
      <c r="R28" s="31">
        <f t="shared" si="8"/>
        <v>0</v>
      </c>
      <c r="S28" s="31">
        <f t="shared" si="9"/>
        <v>1</v>
      </c>
      <c r="T28" s="31">
        <f t="shared" si="3"/>
        <v>0.096</v>
      </c>
      <c r="U28" s="42"/>
    </row>
    <row r="29" spans="1:21" ht="14.25">
      <c r="A29" s="12">
        <v>0</v>
      </c>
      <c r="B29" s="12">
        <v>29</v>
      </c>
      <c r="C29" s="12">
        <v>0.096</v>
      </c>
      <c r="D29" s="13">
        <v>0.05</v>
      </c>
      <c r="E29" s="24">
        <v>120</v>
      </c>
      <c r="F29" s="41">
        <v>0.096</v>
      </c>
      <c r="G29" s="16">
        <v>0</v>
      </c>
      <c r="H29" s="16">
        <v>0.000833195244716158</v>
      </c>
      <c r="J29" s="31">
        <f t="shared" si="6"/>
        <v>0</v>
      </c>
      <c r="K29" s="31">
        <f t="shared" si="7"/>
        <v>1</v>
      </c>
      <c r="L29" s="31">
        <f t="shared" si="2"/>
        <v>0.096</v>
      </c>
      <c r="M29" s="42"/>
      <c r="N29" s="41">
        <v>0.096</v>
      </c>
      <c r="O29" s="16">
        <v>0</v>
      </c>
      <c r="P29" s="16">
        <v>0.00899861282854963</v>
      </c>
      <c r="R29" s="31">
        <f t="shared" si="8"/>
        <v>0</v>
      </c>
      <c r="S29" s="31">
        <f t="shared" si="9"/>
        <v>1</v>
      </c>
      <c r="T29" s="31">
        <f t="shared" si="3"/>
        <v>0.096</v>
      </c>
      <c r="U29" s="42"/>
    </row>
    <row r="30" spans="1:21" ht="14.25">
      <c r="A30" s="12">
        <v>0</v>
      </c>
      <c r="B30" s="12">
        <v>30</v>
      </c>
      <c r="C30" s="12">
        <v>0.096</v>
      </c>
      <c r="D30" s="13">
        <v>0.05</v>
      </c>
      <c r="E30" s="24">
        <v>120</v>
      </c>
      <c r="F30" s="41">
        <v>0.096</v>
      </c>
      <c r="G30" s="16">
        <v>0</v>
      </c>
      <c r="H30" s="16">
        <v>0.000914989278150528</v>
      </c>
      <c r="J30" s="31">
        <f t="shared" si="6"/>
        <v>0</v>
      </c>
      <c r="K30" s="31">
        <f t="shared" si="7"/>
        <v>1</v>
      </c>
      <c r="L30" s="31">
        <f t="shared" si="2"/>
        <v>0.096</v>
      </c>
      <c r="M30" s="42"/>
      <c r="N30" s="41">
        <v>0.096</v>
      </c>
      <c r="O30" s="16">
        <v>0</v>
      </c>
      <c r="P30" s="16">
        <v>0.00915546299947004</v>
      </c>
      <c r="R30" s="31">
        <f t="shared" si="8"/>
        <v>0</v>
      </c>
      <c r="S30" s="31">
        <f t="shared" si="9"/>
        <v>1</v>
      </c>
      <c r="T30" s="31">
        <f t="shared" si="3"/>
        <v>0.096</v>
      </c>
      <c r="U30" s="42"/>
    </row>
    <row r="31" spans="1:21" ht="14.25">
      <c r="A31" s="12">
        <v>1</v>
      </c>
      <c r="B31" s="12">
        <v>0</v>
      </c>
      <c r="C31" s="12">
        <v>0.256</v>
      </c>
      <c r="D31" s="12"/>
      <c r="E31" s="24">
        <v>64</v>
      </c>
      <c r="F31" s="41">
        <v>0.271488</v>
      </c>
      <c r="G31" s="16">
        <v>0</v>
      </c>
      <c r="I31" s="31">
        <f aca="true" t="shared" si="10" ref="I31:I36">F31</f>
        <v>0.271488</v>
      </c>
      <c r="L31" s="31">
        <f t="shared" si="2"/>
        <v>0.271488</v>
      </c>
      <c r="M31" s="42"/>
      <c r="N31" s="41">
        <v>0.244991999999999</v>
      </c>
      <c r="O31" s="16">
        <v>0</v>
      </c>
      <c r="Q31" s="31">
        <f aca="true" t="shared" si="11" ref="Q31:Q36">N31</f>
        <v>0.244991999999999</v>
      </c>
      <c r="T31" s="31">
        <f t="shared" si="3"/>
        <v>0.244991999999999</v>
      </c>
      <c r="U31" s="42"/>
    </row>
    <row r="32" spans="1:21" ht="14.25">
      <c r="A32" s="12">
        <v>2</v>
      </c>
      <c r="B32" s="12">
        <v>0</v>
      </c>
      <c r="C32" s="12">
        <v>0.256</v>
      </c>
      <c r="D32" s="12"/>
      <c r="E32" s="24">
        <v>64</v>
      </c>
      <c r="F32" s="41">
        <v>0.271488</v>
      </c>
      <c r="G32" s="16">
        <v>0</v>
      </c>
      <c r="I32" s="31">
        <f t="shared" si="10"/>
        <v>0.271488</v>
      </c>
      <c r="L32" s="31">
        <f t="shared" si="2"/>
        <v>0.271488</v>
      </c>
      <c r="M32" s="42"/>
      <c r="N32" s="41">
        <v>0.244991999999999</v>
      </c>
      <c r="O32" s="16">
        <v>0</v>
      </c>
      <c r="Q32" s="31">
        <f t="shared" si="11"/>
        <v>0.244991999999999</v>
      </c>
      <c r="T32" s="31">
        <f t="shared" si="3"/>
        <v>0.244991999999999</v>
      </c>
      <c r="U32" s="42"/>
    </row>
    <row r="33" spans="1:21" ht="14.25">
      <c r="A33" s="12">
        <v>3</v>
      </c>
      <c r="B33" s="12">
        <v>0</v>
      </c>
      <c r="C33" s="12">
        <v>0.256</v>
      </c>
      <c r="D33" s="12"/>
      <c r="E33" s="24">
        <v>64</v>
      </c>
      <c r="F33" s="41">
        <v>0.423551999999999</v>
      </c>
      <c r="G33" s="16">
        <v>0</v>
      </c>
      <c r="I33" s="31">
        <f t="shared" si="10"/>
        <v>0.423551999999999</v>
      </c>
      <c r="L33" s="31">
        <f t="shared" si="2"/>
        <v>0.423551999999999</v>
      </c>
      <c r="M33" s="42"/>
      <c r="N33" s="41">
        <v>0.486912</v>
      </c>
      <c r="O33" s="16">
        <v>0</v>
      </c>
      <c r="Q33" s="31">
        <f t="shared" si="11"/>
        <v>0.486912</v>
      </c>
      <c r="T33" s="31">
        <f t="shared" si="3"/>
        <v>0.486912</v>
      </c>
      <c r="U33" s="42"/>
    </row>
    <row r="34" spans="1:21" ht="14.25">
      <c r="A34" s="12">
        <v>4</v>
      </c>
      <c r="B34" s="12">
        <v>0</v>
      </c>
      <c r="C34" s="12">
        <v>5</v>
      </c>
      <c r="D34" s="12"/>
      <c r="E34" s="24">
        <v>1000</v>
      </c>
      <c r="F34" s="41">
        <v>0.423551999999999</v>
      </c>
      <c r="G34" s="16">
        <v>0</v>
      </c>
      <c r="I34" s="31">
        <f t="shared" si="10"/>
        <v>0.423551999999999</v>
      </c>
      <c r="L34" s="31">
        <f t="shared" si="2"/>
        <v>0.423551999999999</v>
      </c>
      <c r="M34" s="42"/>
      <c r="N34" s="41">
        <v>0.486912</v>
      </c>
      <c r="O34" s="16">
        <v>0</v>
      </c>
      <c r="Q34" s="31">
        <f t="shared" si="11"/>
        <v>0.486912</v>
      </c>
      <c r="T34" s="31">
        <f t="shared" si="3"/>
        <v>0.486912</v>
      </c>
      <c r="U34" s="42"/>
    </row>
    <row r="35" spans="1:21" ht="14.25">
      <c r="A35" s="12">
        <v>5</v>
      </c>
      <c r="B35" s="12">
        <v>0</v>
      </c>
      <c r="C35" s="12">
        <v>10</v>
      </c>
      <c r="D35" s="12"/>
      <c r="E35" s="24">
        <v>1500</v>
      </c>
      <c r="F35" s="41">
        <v>4.91519999999999</v>
      </c>
      <c r="G35" s="16">
        <v>0</v>
      </c>
      <c r="I35" s="31">
        <f t="shared" si="10"/>
        <v>4.91519999999999</v>
      </c>
      <c r="L35" s="31">
        <f t="shared" si="2"/>
        <v>4.91519999999999</v>
      </c>
      <c r="M35" s="42"/>
      <c r="N35" s="41">
        <v>5.653632</v>
      </c>
      <c r="O35" s="16">
        <v>0</v>
      </c>
      <c r="Q35" s="31">
        <f t="shared" si="11"/>
        <v>5.653632</v>
      </c>
      <c r="T35" s="31">
        <f t="shared" si="3"/>
        <v>5.653632</v>
      </c>
      <c r="U35" s="42"/>
    </row>
    <row r="36" spans="1:21" ht="14.25">
      <c r="A36" s="12">
        <v>6</v>
      </c>
      <c r="B36" s="12">
        <v>0</v>
      </c>
      <c r="C36" s="12">
        <v>0.256</v>
      </c>
      <c r="D36" s="12"/>
      <c r="E36" s="24">
        <v>64</v>
      </c>
      <c r="F36" s="41">
        <v>7.31519999999999</v>
      </c>
      <c r="G36" s="16">
        <v>0</v>
      </c>
      <c r="I36" s="31">
        <f t="shared" si="10"/>
        <v>7.31519999999999</v>
      </c>
      <c r="L36" s="31">
        <f t="shared" si="2"/>
        <v>7.31519999999999</v>
      </c>
      <c r="M36" s="42"/>
      <c r="N36" s="41">
        <v>8.41363199999999</v>
      </c>
      <c r="O36" s="16">
        <v>0</v>
      </c>
      <c r="Q36" s="31">
        <f t="shared" si="11"/>
        <v>8.41363199999999</v>
      </c>
      <c r="T36" s="31">
        <f t="shared" si="3"/>
        <v>8.41363199999999</v>
      </c>
      <c r="U36" s="42"/>
    </row>
    <row r="37" spans="1:21" ht="14.25">
      <c r="A37" s="12">
        <v>7</v>
      </c>
      <c r="B37" s="12">
        <v>0</v>
      </c>
      <c r="C37" s="12">
        <v>1</v>
      </c>
      <c r="D37" s="13">
        <v>0.0001</v>
      </c>
      <c r="E37" s="24">
        <v>512</v>
      </c>
      <c r="F37" s="41">
        <v>1</v>
      </c>
      <c r="G37" s="16">
        <v>0</v>
      </c>
      <c r="H37" s="16">
        <v>0.00529454694830313</v>
      </c>
      <c r="J37" s="31">
        <f>($C37-F37)/$C37</f>
        <v>0</v>
      </c>
      <c r="K37" s="31">
        <f>IF(J37&lt;$D37,1,0)</f>
        <v>1</v>
      </c>
      <c r="L37" s="31">
        <f t="shared" si="2"/>
        <v>1</v>
      </c>
      <c r="M37" s="42"/>
      <c r="N37" s="41">
        <v>1</v>
      </c>
      <c r="O37" s="16">
        <v>0</v>
      </c>
      <c r="P37" s="16">
        <v>0.0042938395087212</v>
      </c>
      <c r="R37" s="31">
        <f>($C37-N37)/$C37</f>
        <v>0</v>
      </c>
      <c r="S37" s="31">
        <f>IF(R37&lt;$D37,1,0)</f>
        <v>1</v>
      </c>
      <c r="T37" s="31">
        <f t="shared" si="3"/>
        <v>1</v>
      </c>
      <c r="U37" s="42"/>
    </row>
    <row r="38" spans="1:21" ht="14.25">
      <c r="A38" s="12">
        <v>8</v>
      </c>
      <c r="B38" s="12">
        <v>0</v>
      </c>
      <c r="C38" s="12">
        <v>1</v>
      </c>
      <c r="D38" s="13">
        <v>0.0001</v>
      </c>
      <c r="E38" s="24">
        <v>512</v>
      </c>
      <c r="F38" s="41">
        <v>1</v>
      </c>
      <c r="G38" s="16">
        <v>0</v>
      </c>
      <c r="H38" s="16">
        <v>0.00504240650064052</v>
      </c>
      <c r="J38" s="31">
        <f>($C38-F38)/$C38</f>
        <v>0</v>
      </c>
      <c r="K38" s="31">
        <f>IF(J38&lt;$D38,1,0)</f>
        <v>1</v>
      </c>
      <c r="L38" s="31">
        <f t="shared" si="2"/>
        <v>1</v>
      </c>
      <c r="M38" s="42"/>
      <c r="N38" s="41">
        <v>1</v>
      </c>
      <c r="O38" s="16">
        <v>0</v>
      </c>
      <c r="P38" s="16">
        <v>0.00437808968669474</v>
      </c>
      <c r="R38" s="31">
        <f>($C38-N38)/$C38</f>
        <v>0</v>
      </c>
      <c r="S38" s="31">
        <f>IF(R38&lt;$D38,1,0)</f>
        <v>1</v>
      </c>
      <c r="T38" s="31">
        <f t="shared" si="3"/>
        <v>1</v>
      </c>
      <c r="U38" s="42"/>
    </row>
    <row r="39" spans="1:21" ht="14.25">
      <c r="A39" s="12">
        <v>21</v>
      </c>
      <c r="B39" s="12">
        <v>0</v>
      </c>
      <c r="C39" s="12">
        <v>30</v>
      </c>
      <c r="D39" s="12"/>
      <c r="E39" s="24">
        <v>1500</v>
      </c>
      <c r="F39" s="41">
        <v>7.31519999999999</v>
      </c>
      <c r="G39" s="16">
        <v>0</v>
      </c>
      <c r="I39" s="31">
        <f>F39</f>
        <v>7.31519999999999</v>
      </c>
      <c r="L39" s="31">
        <f t="shared" si="2"/>
        <v>7.31519999999999</v>
      </c>
      <c r="M39" s="42"/>
      <c r="N39" s="41">
        <v>8.485632</v>
      </c>
      <c r="O39" s="16">
        <v>0</v>
      </c>
      <c r="Q39" s="31">
        <f>N39</f>
        <v>8.485632</v>
      </c>
      <c r="T39" s="31">
        <f t="shared" si="3"/>
        <v>8.485632</v>
      </c>
      <c r="U39" s="42"/>
    </row>
    <row r="40" spans="1:21" ht="14.25">
      <c r="A40" s="12">
        <v>22</v>
      </c>
      <c r="B40" s="12">
        <v>0</v>
      </c>
      <c r="C40" s="12">
        <v>30</v>
      </c>
      <c r="D40" s="12"/>
      <c r="E40" s="24">
        <v>1500</v>
      </c>
      <c r="F40" s="41">
        <v>7.31519999999999</v>
      </c>
      <c r="G40" s="16">
        <v>0</v>
      </c>
      <c r="I40" s="31">
        <f>F40</f>
        <v>7.31519999999999</v>
      </c>
      <c r="L40" s="31">
        <f t="shared" si="2"/>
        <v>7.31519999999999</v>
      </c>
      <c r="M40" s="42"/>
      <c r="N40" s="41">
        <v>8.485632</v>
      </c>
      <c r="O40" s="16">
        <v>0</v>
      </c>
      <c r="Q40" s="31">
        <f>N40</f>
        <v>8.485632</v>
      </c>
      <c r="T40" s="31">
        <f t="shared" si="3"/>
        <v>8.485632</v>
      </c>
      <c r="U40" s="42"/>
    </row>
    <row r="41" spans="1:21" ht="14.25">
      <c r="A41" s="12">
        <v>23</v>
      </c>
      <c r="B41" s="12">
        <v>0</v>
      </c>
      <c r="C41" s="12">
        <v>30</v>
      </c>
      <c r="D41" s="12"/>
      <c r="E41" s="24">
        <v>1500</v>
      </c>
      <c r="F41" s="41">
        <v>7.31519999999999</v>
      </c>
      <c r="G41" s="16">
        <v>0</v>
      </c>
      <c r="I41" s="31">
        <f>F41</f>
        <v>7.31519999999999</v>
      </c>
      <c r="L41" s="31">
        <f t="shared" si="2"/>
        <v>7.31519999999999</v>
      </c>
      <c r="M41" s="42"/>
      <c r="N41" s="41">
        <v>8.485632</v>
      </c>
      <c r="O41" s="16">
        <v>0</v>
      </c>
      <c r="Q41" s="31">
        <f>N41</f>
        <v>8.485632</v>
      </c>
      <c r="T41" s="31">
        <f t="shared" si="3"/>
        <v>8.485632</v>
      </c>
      <c r="U41" s="42"/>
    </row>
    <row r="42" spans="1:21" ht="14.25">
      <c r="A42" s="12">
        <v>24</v>
      </c>
      <c r="B42" s="12">
        <v>0</v>
      </c>
      <c r="C42" s="12">
        <v>30</v>
      </c>
      <c r="D42" s="12"/>
      <c r="E42" s="24">
        <v>1500</v>
      </c>
      <c r="F42" s="41">
        <v>7.31519999999999</v>
      </c>
      <c r="G42" s="16">
        <v>0</v>
      </c>
      <c r="I42" s="31">
        <f>F42</f>
        <v>7.31519999999999</v>
      </c>
      <c r="L42" s="31">
        <f t="shared" si="2"/>
        <v>7.31519999999999</v>
      </c>
      <c r="M42" s="42"/>
      <c r="N42" s="41">
        <v>8.485632</v>
      </c>
      <c r="O42" s="16">
        <v>0</v>
      </c>
      <c r="Q42" s="31">
        <f>N42</f>
        <v>8.485632</v>
      </c>
      <c r="T42" s="31">
        <f t="shared" si="3"/>
        <v>8.485632</v>
      </c>
      <c r="U42" s="42"/>
    </row>
    <row r="43" spans="1:21" ht="14.25">
      <c r="A43" s="12">
        <v>25</v>
      </c>
      <c r="B43" s="12">
        <v>0</v>
      </c>
      <c r="C43" s="12">
        <v>0.096</v>
      </c>
      <c r="D43" s="13">
        <v>0.05</v>
      </c>
      <c r="E43" s="24">
        <v>120</v>
      </c>
      <c r="F43" s="41">
        <v>0.096</v>
      </c>
      <c r="G43" s="16">
        <v>0</v>
      </c>
      <c r="H43" s="16">
        <v>0.0038592461764632</v>
      </c>
      <c r="J43" s="31">
        <f aca="true" t="shared" si="12" ref="J43:J48">($C43-F43)/$C43</f>
        <v>0</v>
      </c>
      <c r="K43" s="31">
        <f aca="true" t="shared" si="13" ref="K43:K48">IF(J43&lt;$D43,1,0)</f>
        <v>1</v>
      </c>
      <c r="L43" s="31">
        <f t="shared" si="2"/>
        <v>0.096</v>
      </c>
      <c r="M43" s="42"/>
      <c r="N43" s="41">
        <v>0.096</v>
      </c>
      <c r="O43" s="16">
        <v>0</v>
      </c>
      <c r="P43" s="16">
        <v>0.00414541082271242</v>
      </c>
      <c r="R43" s="31">
        <f aca="true" t="shared" si="14" ref="R43:R48">($C43-N43)/$C43</f>
        <v>0</v>
      </c>
      <c r="S43" s="31">
        <f aca="true" t="shared" si="15" ref="S43:S48">IF(R43&lt;$D43,1,0)</f>
        <v>1</v>
      </c>
      <c r="T43" s="31">
        <f t="shared" si="3"/>
        <v>0.096</v>
      </c>
      <c r="U43" s="42"/>
    </row>
    <row r="44" spans="1:21" ht="14.25">
      <c r="A44" s="12">
        <v>26</v>
      </c>
      <c r="B44" s="12">
        <v>0</v>
      </c>
      <c r="C44" s="12">
        <v>0.096</v>
      </c>
      <c r="D44" s="13">
        <v>0.05</v>
      </c>
      <c r="E44" s="24">
        <v>120</v>
      </c>
      <c r="F44" s="41">
        <v>0.096</v>
      </c>
      <c r="G44" s="16">
        <v>0</v>
      </c>
      <c r="H44" s="16">
        <v>0.00522993366887707</v>
      </c>
      <c r="J44" s="31">
        <f t="shared" si="12"/>
        <v>0</v>
      </c>
      <c r="K44" s="31">
        <f t="shared" si="13"/>
        <v>1</v>
      </c>
      <c r="L44" s="31">
        <f t="shared" si="2"/>
        <v>0.096</v>
      </c>
      <c r="M44" s="42"/>
      <c r="N44" s="41">
        <v>0.096</v>
      </c>
      <c r="O44" s="16">
        <v>0</v>
      </c>
      <c r="P44" s="16">
        <v>0.00432732673573486</v>
      </c>
      <c r="R44" s="31">
        <f t="shared" si="14"/>
        <v>0</v>
      </c>
      <c r="S44" s="31">
        <f t="shared" si="15"/>
        <v>1</v>
      </c>
      <c r="T44" s="31">
        <f t="shared" si="3"/>
        <v>0.096</v>
      </c>
      <c r="U44" s="42"/>
    </row>
    <row r="45" spans="1:21" ht="14.25">
      <c r="A45" s="12">
        <v>27</v>
      </c>
      <c r="B45" s="12">
        <v>0</v>
      </c>
      <c r="C45" s="12">
        <v>0.096</v>
      </c>
      <c r="D45" s="13">
        <v>0.05</v>
      </c>
      <c r="E45" s="24">
        <v>120</v>
      </c>
      <c r="F45" s="41">
        <v>0.096</v>
      </c>
      <c r="G45" s="16">
        <v>0</v>
      </c>
      <c r="H45" s="16">
        <v>0.0083308680697095</v>
      </c>
      <c r="J45" s="31">
        <f t="shared" si="12"/>
        <v>0</v>
      </c>
      <c r="K45" s="31">
        <f t="shared" si="13"/>
        <v>1</v>
      </c>
      <c r="L45" s="31">
        <f t="shared" si="2"/>
        <v>0.096</v>
      </c>
      <c r="M45" s="42"/>
      <c r="N45" s="41">
        <v>0.096</v>
      </c>
      <c r="O45" s="16">
        <v>0</v>
      </c>
      <c r="P45" s="16">
        <v>0.00436653745586564</v>
      </c>
      <c r="R45" s="31">
        <f t="shared" si="14"/>
        <v>0</v>
      </c>
      <c r="S45" s="31">
        <f t="shared" si="15"/>
        <v>1</v>
      </c>
      <c r="T45" s="31">
        <f t="shared" si="3"/>
        <v>0.096</v>
      </c>
      <c r="U45" s="42"/>
    </row>
    <row r="46" spans="1:21" ht="14.25">
      <c r="A46" s="12">
        <v>28</v>
      </c>
      <c r="B46" s="12">
        <v>0</v>
      </c>
      <c r="C46" s="12">
        <v>0.096</v>
      </c>
      <c r="D46" s="13">
        <v>0.05</v>
      </c>
      <c r="E46" s="24">
        <v>120</v>
      </c>
      <c r="F46" s="41">
        <v>0.096</v>
      </c>
      <c r="G46" s="16">
        <v>0</v>
      </c>
      <c r="H46" s="16">
        <v>0.00770732835208153</v>
      </c>
      <c r="J46" s="31">
        <f t="shared" si="12"/>
        <v>0</v>
      </c>
      <c r="K46" s="31">
        <f t="shared" si="13"/>
        <v>1</v>
      </c>
      <c r="L46" s="31">
        <f t="shared" si="2"/>
        <v>0.096</v>
      </c>
      <c r="M46" s="42"/>
      <c r="N46" s="41">
        <v>0.096</v>
      </c>
      <c r="O46" s="16">
        <v>0</v>
      </c>
      <c r="P46" s="16">
        <v>0.00425362886327244</v>
      </c>
      <c r="R46" s="31">
        <f t="shared" si="14"/>
        <v>0</v>
      </c>
      <c r="S46" s="31">
        <f t="shared" si="15"/>
        <v>1</v>
      </c>
      <c r="T46" s="31">
        <f t="shared" si="3"/>
        <v>0.096</v>
      </c>
      <c r="U46" s="42"/>
    </row>
    <row r="47" spans="1:21" ht="14.25">
      <c r="A47" s="12">
        <v>29</v>
      </c>
      <c r="B47" s="12">
        <v>0</v>
      </c>
      <c r="C47" s="12">
        <v>0.096</v>
      </c>
      <c r="D47" s="13">
        <v>0.05</v>
      </c>
      <c r="E47" s="24">
        <v>120</v>
      </c>
      <c r="F47" s="41">
        <v>0.096</v>
      </c>
      <c r="G47" s="16">
        <v>0</v>
      </c>
      <c r="H47" s="16">
        <v>0.00232094391158998</v>
      </c>
      <c r="J47" s="31">
        <f t="shared" si="12"/>
        <v>0</v>
      </c>
      <c r="K47" s="31">
        <f t="shared" si="13"/>
        <v>1</v>
      </c>
      <c r="L47" s="31">
        <f t="shared" si="2"/>
        <v>0.096</v>
      </c>
      <c r="M47" s="42"/>
      <c r="N47" s="41">
        <v>0.096</v>
      </c>
      <c r="O47" s="16">
        <v>0</v>
      </c>
      <c r="P47" s="16">
        <v>0.00421129734963102</v>
      </c>
      <c r="R47" s="31">
        <f t="shared" si="14"/>
        <v>0</v>
      </c>
      <c r="S47" s="31">
        <f t="shared" si="15"/>
        <v>1</v>
      </c>
      <c r="T47" s="31">
        <f t="shared" si="3"/>
        <v>0.096</v>
      </c>
      <c r="U47" s="42"/>
    </row>
    <row r="48" spans="1:21" ht="14.25">
      <c r="A48" s="12">
        <v>30</v>
      </c>
      <c r="B48" s="12">
        <v>0</v>
      </c>
      <c r="C48" s="12">
        <v>0.096</v>
      </c>
      <c r="D48" s="13">
        <v>0.05</v>
      </c>
      <c r="E48" s="24">
        <v>120</v>
      </c>
      <c r="F48" s="41">
        <v>0.096</v>
      </c>
      <c r="G48" s="16">
        <v>0</v>
      </c>
      <c r="H48" s="16">
        <v>0.00143204196658796</v>
      </c>
      <c r="J48" s="31">
        <f t="shared" si="12"/>
        <v>0</v>
      </c>
      <c r="K48" s="31">
        <f t="shared" si="13"/>
        <v>1</v>
      </c>
      <c r="L48" s="31">
        <f t="shared" si="2"/>
        <v>0.096</v>
      </c>
      <c r="M48" s="42"/>
      <c r="N48" s="41">
        <v>0.096</v>
      </c>
      <c r="O48" s="16">
        <v>0</v>
      </c>
      <c r="P48" s="16">
        <v>0.0042670726738345</v>
      </c>
      <c r="R48" s="31">
        <f t="shared" si="14"/>
        <v>0</v>
      </c>
      <c r="S48" s="31">
        <f t="shared" si="15"/>
        <v>1</v>
      </c>
      <c r="T48" s="31">
        <f t="shared" si="3"/>
        <v>0.096</v>
      </c>
      <c r="U48" s="42"/>
    </row>
    <row r="49" spans="6:21" ht="54">
      <c r="F49" s="41"/>
      <c r="I49" s="15" t="s">
        <v>16</v>
      </c>
      <c r="J49" s="31"/>
      <c r="K49" s="15" t="s">
        <v>17</v>
      </c>
      <c r="L49" s="15" t="s">
        <v>18</v>
      </c>
      <c r="M49" s="33" t="s">
        <v>19</v>
      </c>
      <c r="N49" s="41"/>
      <c r="Q49" s="15" t="s">
        <v>16</v>
      </c>
      <c r="R49" s="31"/>
      <c r="S49" s="15" t="s">
        <v>17</v>
      </c>
      <c r="T49" s="15" t="s">
        <v>18</v>
      </c>
      <c r="U49" s="33" t="s">
        <v>19</v>
      </c>
    </row>
    <row r="50" spans="6:21" ht="13.5">
      <c r="F50" s="41"/>
      <c r="I50" s="16">
        <f>SUM(I5:I48)</f>
        <v>124.30233599999983</v>
      </c>
      <c r="K50" s="20" t="s">
        <v>36</v>
      </c>
      <c r="L50" s="21">
        <f>SUM(F5:G48)</f>
        <v>133.45433599999987</v>
      </c>
      <c r="M50" s="42">
        <v>240.3</v>
      </c>
      <c r="N50" s="41"/>
      <c r="Q50" s="16">
        <f>SUM(Q5:Q48)</f>
        <v>143.33510399999992</v>
      </c>
      <c r="S50" s="20" t="s">
        <v>36</v>
      </c>
      <c r="T50" s="21">
        <f>SUM(N5:O48)</f>
        <v>152.48710399999996</v>
      </c>
      <c r="U50" s="42">
        <v>240.3</v>
      </c>
    </row>
    <row r="51" spans="6:21" ht="81">
      <c r="F51" s="41"/>
      <c r="I51" s="15" t="s">
        <v>20</v>
      </c>
      <c r="J51" s="31"/>
      <c r="K51" s="15" t="s">
        <v>21</v>
      </c>
      <c r="L51" s="15" t="s">
        <v>22</v>
      </c>
      <c r="M51" s="33" t="s">
        <v>23</v>
      </c>
      <c r="N51" s="41"/>
      <c r="Q51" s="15" t="s">
        <v>20</v>
      </c>
      <c r="R51" s="31"/>
      <c r="S51" s="15" t="s">
        <v>21</v>
      </c>
      <c r="T51" s="15" t="s">
        <v>22</v>
      </c>
      <c r="U51" s="33" t="s">
        <v>23</v>
      </c>
    </row>
    <row r="52" spans="6:21" ht="13.5">
      <c r="F52" s="41"/>
      <c r="I52" s="16">
        <f>I50/SUM(C5,C6,C7,C8,C9,C10,C15,C16,C17,C18,C19,C20,C21,C22,C23,C24,C31,C32,C33,C34,C35,C36,C39,C40,C41,C42)</f>
        <v>0.2756002696087123</v>
      </c>
      <c r="K52" s="16">
        <f>SUM(K5:K48)/COUNT(K5:K48)</f>
        <v>1</v>
      </c>
      <c r="L52" s="16">
        <f>SUM(F5:F48)</f>
        <v>133.45433599999987</v>
      </c>
      <c r="M52" s="35">
        <f>L52/M50</f>
        <v>0.5553655264253011</v>
      </c>
      <c r="N52" s="41"/>
      <c r="Q52" s="16">
        <f>Q50/SUM(C5,C6,C7,C8,C9,C10,C15,C16,C17,C18,C19,C20,C21,C22,C23,C24,C31,C32,C33,C34,C35,C36,C39,C40,C41,C42)</f>
        <v>0.3177992834084216</v>
      </c>
      <c r="S52" s="16">
        <f>SUM(S5:S48)/COUNT(S5:S48)</f>
        <v>1</v>
      </c>
      <c r="T52" s="16">
        <f>SUM(N5:N48)</f>
        <v>152.48710399999996</v>
      </c>
      <c r="U52" s="35">
        <f>T52/U50</f>
        <v>0.6345697211818558</v>
      </c>
    </row>
    <row r="53" spans="6:21" ht="13.5">
      <c r="F53" s="41"/>
      <c r="L53" s="15" t="s">
        <v>24</v>
      </c>
      <c r="M53" s="42"/>
      <c r="N53" s="41"/>
      <c r="T53" s="15" t="s">
        <v>24</v>
      </c>
      <c r="U53" s="42"/>
    </row>
    <row r="54" spans="6:21" ht="14.25" thickBot="1">
      <c r="F54" s="43"/>
      <c r="G54" s="44"/>
      <c r="H54" s="44"/>
      <c r="I54" s="44"/>
      <c r="J54" s="44"/>
      <c r="K54" s="44"/>
      <c r="L54" s="44">
        <f>SUM(L5:L48)</f>
        <v>133.45433599999987</v>
      </c>
      <c r="M54" s="45"/>
      <c r="N54" s="43"/>
      <c r="O54" s="44"/>
      <c r="P54" s="44"/>
      <c r="Q54" s="44"/>
      <c r="R54" s="44"/>
      <c r="S54" s="44"/>
      <c r="T54" s="44">
        <f>SUM(T5:T48)</f>
        <v>152.48710399999996</v>
      </c>
      <c r="U54" s="45"/>
    </row>
  </sheetData>
  <mergeCells count="2">
    <mergeCell ref="F2:M2"/>
    <mergeCell ref="N2:U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U59"/>
  <sheetViews>
    <sheetView zoomScale="75" zoomScaleNormal="75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8.88671875" defaultRowHeight="13.5"/>
  <cols>
    <col min="1" max="1" width="5.3359375" style="0" bestFit="1" customWidth="1"/>
    <col min="2" max="2" width="3.5546875" style="0" bestFit="1" customWidth="1"/>
    <col min="3" max="3" width="6.21484375" style="0" customWidth="1"/>
    <col min="4" max="4" width="7.77734375" style="0" customWidth="1"/>
    <col min="5" max="5" width="6.4453125" style="0" customWidth="1"/>
    <col min="10" max="10" width="9.10546875" style="0" bestFit="1" customWidth="1"/>
    <col min="12" max="12" width="10.10546875" style="0" bestFit="1" customWidth="1"/>
    <col min="18" max="18" width="9.10546875" style="0" bestFit="1" customWidth="1"/>
    <col min="20" max="20" width="10.10546875" style="0" bestFit="1" customWidth="1"/>
  </cols>
  <sheetData>
    <row r="1" ht="14.25" thickBot="1"/>
    <row r="2" spans="6:21" s="49" customFormat="1" ht="36.75" customHeight="1">
      <c r="F2" s="58" t="s">
        <v>38</v>
      </c>
      <c r="G2" s="59"/>
      <c r="H2" s="59"/>
      <c r="I2" s="59"/>
      <c r="J2" s="59"/>
      <c r="K2" s="59"/>
      <c r="L2" s="59"/>
      <c r="M2" s="60"/>
      <c r="N2" s="58" t="s">
        <v>35</v>
      </c>
      <c r="O2" s="59"/>
      <c r="P2" s="59"/>
      <c r="Q2" s="59"/>
      <c r="R2" s="59"/>
      <c r="S2" s="59"/>
      <c r="T2" s="59"/>
      <c r="U2" s="60"/>
    </row>
    <row r="3" spans="6:21" ht="15">
      <c r="F3" s="41"/>
      <c r="G3" s="16"/>
      <c r="H3" s="16"/>
      <c r="I3" s="3" t="s">
        <v>0</v>
      </c>
      <c r="J3" s="4" t="s">
        <v>1</v>
      </c>
      <c r="K3" s="5"/>
      <c r="L3" s="3" t="s">
        <v>2</v>
      </c>
      <c r="M3" s="27" t="s">
        <v>3</v>
      </c>
      <c r="N3" s="41"/>
      <c r="O3" s="16"/>
      <c r="P3" s="16"/>
      <c r="Q3" s="3" t="s">
        <v>0</v>
      </c>
      <c r="R3" s="4" t="s">
        <v>1</v>
      </c>
      <c r="S3" s="5"/>
      <c r="T3" s="3" t="s">
        <v>2</v>
      </c>
      <c r="U3" s="27" t="s">
        <v>3</v>
      </c>
    </row>
    <row r="4" spans="1:21" s="52" customFormat="1" ht="54">
      <c r="A4" s="18" t="s">
        <v>4</v>
      </c>
      <c r="B4" s="18" t="s">
        <v>5</v>
      </c>
      <c r="C4" s="18" t="s">
        <v>6</v>
      </c>
      <c r="D4" s="48" t="s">
        <v>25</v>
      </c>
      <c r="E4" s="18" t="s">
        <v>8</v>
      </c>
      <c r="F4" s="46" t="s">
        <v>26</v>
      </c>
      <c r="G4" s="18" t="s">
        <v>27</v>
      </c>
      <c r="H4" s="18" t="s">
        <v>28</v>
      </c>
      <c r="I4" s="7" t="s">
        <v>29</v>
      </c>
      <c r="J4" s="50" t="s">
        <v>30</v>
      </c>
      <c r="K4" s="50" t="s">
        <v>31</v>
      </c>
      <c r="L4" s="50" t="s">
        <v>32</v>
      </c>
      <c r="M4" s="51"/>
      <c r="N4" s="46" t="s">
        <v>26</v>
      </c>
      <c r="O4" s="18" t="s">
        <v>27</v>
      </c>
      <c r="P4" s="18" t="s">
        <v>28</v>
      </c>
      <c r="Q4" s="7" t="s">
        <v>29</v>
      </c>
      <c r="R4" s="50" t="s">
        <v>30</v>
      </c>
      <c r="S4" s="50" t="s">
        <v>31</v>
      </c>
      <c r="T4" s="50" t="s">
        <v>32</v>
      </c>
      <c r="U4" s="51"/>
    </row>
    <row r="5" spans="1:21" ht="14.25">
      <c r="A5" s="12">
        <v>0</v>
      </c>
      <c r="B5" s="12">
        <v>1</v>
      </c>
      <c r="C5" s="12">
        <v>2</v>
      </c>
      <c r="D5" s="12"/>
      <c r="E5" s="12">
        <v>300</v>
      </c>
      <c r="F5" s="41">
        <v>0.816479999999999</v>
      </c>
      <c r="G5" s="16">
        <v>0</v>
      </c>
      <c r="H5" s="16"/>
      <c r="I5" s="31">
        <f aca="true" t="shared" si="0" ref="I5:I14">F5</f>
        <v>0.816479999999999</v>
      </c>
      <c r="J5" s="16"/>
      <c r="K5" s="16"/>
      <c r="L5" s="31">
        <f>IF(COUNT(K5),IF(K5,F5,0),F5)</f>
        <v>0.816479999999999</v>
      </c>
      <c r="M5" s="42"/>
      <c r="N5" s="41">
        <v>2.052864</v>
      </c>
      <c r="O5" s="16">
        <v>0</v>
      </c>
      <c r="P5" s="16"/>
      <c r="Q5" s="31">
        <f aca="true" t="shared" si="1" ref="Q5:Q14">N5</f>
        <v>2.052864</v>
      </c>
      <c r="R5" s="16"/>
      <c r="S5" s="16"/>
      <c r="T5" s="31">
        <f>IF(COUNT(S5),IF(S5,N5,0),N5)</f>
        <v>2.052864</v>
      </c>
      <c r="U5" s="42"/>
    </row>
    <row r="6" spans="1:21" ht="14.25">
      <c r="A6" s="12">
        <v>0</v>
      </c>
      <c r="B6" s="12">
        <v>2</v>
      </c>
      <c r="C6" s="12">
        <v>2</v>
      </c>
      <c r="D6" s="12"/>
      <c r="E6" s="12">
        <v>300</v>
      </c>
      <c r="F6" s="41">
        <v>0.816479999999999</v>
      </c>
      <c r="G6" s="16">
        <v>0</v>
      </c>
      <c r="H6" s="16"/>
      <c r="I6" s="31">
        <f t="shared" si="0"/>
        <v>0.816479999999999</v>
      </c>
      <c r="J6" s="16"/>
      <c r="K6" s="16"/>
      <c r="L6" s="31">
        <f aca="true" t="shared" si="2" ref="L6:L53">IF(COUNT(K6),IF(K6,F6,0),F6)</f>
        <v>0.816479999999999</v>
      </c>
      <c r="M6" s="42"/>
      <c r="N6" s="41">
        <v>2.052864</v>
      </c>
      <c r="O6" s="16">
        <v>0</v>
      </c>
      <c r="P6" s="16"/>
      <c r="Q6" s="31">
        <f t="shared" si="1"/>
        <v>2.052864</v>
      </c>
      <c r="R6" s="16"/>
      <c r="S6" s="16"/>
      <c r="T6" s="31">
        <f aca="true" t="shared" si="3" ref="T6:T53">IF(COUNT(S6),IF(S6,N6,0),N6)</f>
        <v>2.052864</v>
      </c>
      <c r="U6" s="42"/>
    </row>
    <row r="7" spans="1:21" ht="14.25">
      <c r="A7" s="12">
        <v>0</v>
      </c>
      <c r="B7" s="12">
        <v>3</v>
      </c>
      <c r="C7" s="12">
        <v>2</v>
      </c>
      <c r="D7" s="12"/>
      <c r="E7" s="12">
        <v>300</v>
      </c>
      <c r="F7" s="41">
        <v>1.55519999999999</v>
      </c>
      <c r="G7" s="16">
        <v>0</v>
      </c>
      <c r="H7" s="16"/>
      <c r="I7" s="31">
        <f t="shared" si="0"/>
        <v>1.55519999999999</v>
      </c>
      <c r="J7" s="16"/>
      <c r="K7" s="16"/>
      <c r="L7" s="31">
        <f t="shared" si="2"/>
        <v>1.55519999999999</v>
      </c>
      <c r="M7" s="42"/>
      <c r="N7" s="41">
        <v>4.097952</v>
      </c>
      <c r="O7" s="16">
        <v>0</v>
      </c>
      <c r="P7" s="16"/>
      <c r="Q7" s="31">
        <f t="shared" si="1"/>
        <v>4.097952</v>
      </c>
      <c r="R7" s="16"/>
      <c r="S7" s="16"/>
      <c r="T7" s="31">
        <f t="shared" si="3"/>
        <v>4.097952</v>
      </c>
      <c r="U7" s="42"/>
    </row>
    <row r="8" spans="1:21" ht="14.25">
      <c r="A8" s="12">
        <v>0</v>
      </c>
      <c r="B8" s="12">
        <v>4</v>
      </c>
      <c r="C8" s="12">
        <v>2</v>
      </c>
      <c r="D8" s="12"/>
      <c r="E8" s="12">
        <v>300</v>
      </c>
      <c r="F8" s="41">
        <v>1.55519999999999</v>
      </c>
      <c r="G8" s="16">
        <v>0</v>
      </c>
      <c r="H8" s="16"/>
      <c r="I8" s="31">
        <f t="shared" si="0"/>
        <v>1.55519999999999</v>
      </c>
      <c r="J8" s="16"/>
      <c r="K8" s="16"/>
      <c r="L8" s="31">
        <f t="shared" si="2"/>
        <v>1.55519999999999</v>
      </c>
      <c r="M8" s="42"/>
      <c r="N8" s="41">
        <v>4.097952</v>
      </c>
      <c r="O8" s="16">
        <v>0</v>
      </c>
      <c r="P8" s="16"/>
      <c r="Q8" s="31">
        <f t="shared" si="1"/>
        <v>4.097952</v>
      </c>
      <c r="R8" s="16"/>
      <c r="S8" s="16"/>
      <c r="T8" s="31">
        <f t="shared" si="3"/>
        <v>4.097952</v>
      </c>
      <c r="U8" s="42"/>
    </row>
    <row r="9" spans="1:21" ht="14.25">
      <c r="A9" s="12">
        <v>0</v>
      </c>
      <c r="B9" s="12">
        <v>5</v>
      </c>
      <c r="C9" s="12">
        <v>2</v>
      </c>
      <c r="D9" s="12"/>
      <c r="E9" s="12">
        <v>300</v>
      </c>
      <c r="F9" s="41">
        <v>1.55519999999999</v>
      </c>
      <c r="G9" s="16">
        <v>0</v>
      </c>
      <c r="H9" s="16"/>
      <c r="I9" s="31">
        <f t="shared" si="0"/>
        <v>1.55519999999999</v>
      </c>
      <c r="J9" s="16"/>
      <c r="K9" s="16"/>
      <c r="L9" s="31">
        <f t="shared" si="2"/>
        <v>1.55519999999999</v>
      </c>
      <c r="M9" s="42"/>
      <c r="N9" s="41">
        <v>4.097952</v>
      </c>
      <c r="O9" s="16">
        <v>0</v>
      </c>
      <c r="P9" s="16"/>
      <c r="Q9" s="31">
        <f t="shared" si="1"/>
        <v>4.097952</v>
      </c>
      <c r="R9" s="16"/>
      <c r="S9" s="16"/>
      <c r="T9" s="31">
        <f t="shared" si="3"/>
        <v>4.097952</v>
      </c>
      <c r="U9" s="42"/>
    </row>
    <row r="10" spans="1:21" ht="14.25">
      <c r="A10" s="12">
        <v>0</v>
      </c>
      <c r="B10" s="12">
        <v>6</v>
      </c>
      <c r="C10" s="12">
        <v>2</v>
      </c>
      <c r="D10" s="12"/>
      <c r="E10" s="12">
        <v>300</v>
      </c>
      <c r="F10" s="41">
        <v>1.55519999999999</v>
      </c>
      <c r="G10" s="16">
        <v>0</v>
      </c>
      <c r="H10" s="16"/>
      <c r="I10" s="31">
        <f t="shared" si="0"/>
        <v>1.55519999999999</v>
      </c>
      <c r="J10" s="16"/>
      <c r="K10" s="16"/>
      <c r="L10" s="31">
        <f t="shared" si="2"/>
        <v>1.55519999999999</v>
      </c>
      <c r="M10" s="42"/>
      <c r="N10" s="41">
        <v>4.097952</v>
      </c>
      <c r="O10" s="16">
        <v>0</v>
      </c>
      <c r="P10" s="16"/>
      <c r="Q10" s="31">
        <f t="shared" si="1"/>
        <v>4.097952</v>
      </c>
      <c r="R10" s="16"/>
      <c r="S10" s="16"/>
      <c r="T10" s="31">
        <f t="shared" si="3"/>
        <v>4.097952</v>
      </c>
      <c r="U10" s="42"/>
    </row>
    <row r="11" spans="1:21" ht="14.25">
      <c r="A11" s="12">
        <v>0</v>
      </c>
      <c r="B11" s="12">
        <v>7</v>
      </c>
      <c r="C11" s="12">
        <v>2</v>
      </c>
      <c r="D11" s="12"/>
      <c r="E11" s="12">
        <v>300</v>
      </c>
      <c r="F11" s="41">
        <v>1.55519999999999</v>
      </c>
      <c r="G11" s="16">
        <v>0</v>
      </c>
      <c r="H11" s="16"/>
      <c r="I11" s="31">
        <f t="shared" si="0"/>
        <v>1.55519999999999</v>
      </c>
      <c r="J11" s="16"/>
      <c r="K11" s="16"/>
      <c r="L11" s="31">
        <f t="shared" si="2"/>
        <v>1.55519999999999</v>
      </c>
      <c r="M11" s="42"/>
      <c r="N11" s="41">
        <v>4.097952</v>
      </c>
      <c r="O11" s="16">
        <v>0</v>
      </c>
      <c r="P11" s="16"/>
      <c r="Q11" s="31">
        <f t="shared" si="1"/>
        <v>4.097952</v>
      </c>
      <c r="R11" s="16"/>
      <c r="S11" s="16"/>
      <c r="T11" s="31">
        <f t="shared" si="3"/>
        <v>4.097952</v>
      </c>
      <c r="U11" s="42"/>
    </row>
    <row r="12" spans="1:21" ht="14.25">
      <c r="A12" s="12">
        <v>0</v>
      </c>
      <c r="B12" s="12">
        <v>8</v>
      </c>
      <c r="C12" s="12">
        <v>2</v>
      </c>
      <c r="D12" s="12"/>
      <c r="E12" s="12">
        <v>300</v>
      </c>
      <c r="F12" s="41">
        <v>1.55519999999999</v>
      </c>
      <c r="G12" s="16">
        <v>0</v>
      </c>
      <c r="H12" s="16"/>
      <c r="I12" s="31">
        <f t="shared" si="0"/>
        <v>1.55519999999999</v>
      </c>
      <c r="J12" s="16"/>
      <c r="K12" s="16"/>
      <c r="L12" s="31">
        <f t="shared" si="2"/>
        <v>1.55519999999999</v>
      </c>
      <c r="M12" s="42"/>
      <c r="N12" s="41">
        <v>4.089984</v>
      </c>
      <c r="O12" s="16">
        <v>0</v>
      </c>
      <c r="P12" s="16"/>
      <c r="Q12" s="31">
        <f t="shared" si="1"/>
        <v>4.089984</v>
      </c>
      <c r="R12" s="16"/>
      <c r="S12" s="16"/>
      <c r="T12" s="31">
        <f t="shared" si="3"/>
        <v>4.089984</v>
      </c>
      <c r="U12" s="42"/>
    </row>
    <row r="13" spans="1:21" ht="14.25">
      <c r="A13" s="12">
        <v>0</v>
      </c>
      <c r="B13" s="12">
        <v>9</v>
      </c>
      <c r="C13" s="12">
        <v>2</v>
      </c>
      <c r="D13" s="12"/>
      <c r="E13" s="12">
        <v>300</v>
      </c>
      <c r="F13" s="41">
        <v>1.55519999999999</v>
      </c>
      <c r="G13" s="16">
        <v>0</v>
      </c>
      <c r="H13" s="16"/>
      <c r="I13" s="31">
        <f t="shared" si="0"/>
        <v>1.55519999999999</v>
      </c>
      <c r="J13" s="16"/>
      <c r="K13" s="16"/>
      <c r="L13" s="31">
        <f t="shared" si="2"/>
        <v>1.55519999999999</v>
      </c>
      <c r="M13" s="42"/>
      <c r="N13" s="41">
        <v>4.097952</v>
      </c>
      <c r="O13" s="16">
        <v>0</v>
      </c>
      <c r="P13" s="16"/>
      <c r="Q13" s="31">
        <f t="shared" si="1"/>
        <v>4.097952</v>
      </c>
      <c r="R13" s="16"/>
      <c r="S13" s="16"/>
      <c r="T13" s="31">
        <f t="shared" si="3"/>
        <v>4.097952</v>
      </c>
      <c r="U13" s="42"/>
    </row>
    <row r="14" spans="1:21" ht="14.25">
      <c r="A14" s="12">
        <v>0</v>
      </c>
      <c r="B14" s="12">
        <v>10</v>
      </c>
      <c r="C14" s="12">
        <v>2</v>
      </c>
      <c r="D14" s="12"/>
      <c r="E14" s="12">
        <v>300</v>
      </c>
      <c r="F14" s="41">
        <v>1.55519999999999</v>
      </c>
      <c r="G14" s="16">
        <v>0</v>
      </c>
      <c r="H14" s="16"/>
      <c r="I14" s="31">
        <f t="shared" si="0"/>
        <v>1.55519999999999</v>
      </c>
      <c r="J14" s="16"/>
      <c r="K14" s="16"/>
      <c r="L14" s="31">
        <f t="shared" si="2"/>
        <v>1.55519999999999</v>
      </c>
      <c r="M14" s="42"/>
      <c r="N14" s="41">
        <v>4.097952</v>
      </c>
      <c r="O14" s="16">
        <v>0</v>
      </c>
      <c r="P14" s="16"/>
      <c r="Q14" s="31">
        <f t="shared" si="1"/>
        <v>4.097952</v>
      </c>
      <c r="R14" s="16"/>
      <c r="S14" s="16"/>
      <c r="T14" s="31">
        <f t="shared" si="3"/>
        <v>4.097952</v>
      </c>
      <c r="U14" s="42"/>
    </row>
    <row r="15" spans="1:21" ht="14.25">
      <c r="A15" s="12">
        <v>0</v>
      </c>
      <c r="B15" s="12">
        <v>11</v>
      </c>
      <c r="C15" s="12">
        <v>2</v>
      </c>
      <c r="D15" s="13">
        <v>0.0001</v>
      </c>
      <c r="E15" s="12">
        <v>512</v>
      </c>
      <c r="F15" s="41">
        <v>2</v>
      </c>
      <c r="G15" s="16">
        <v>0</v>
      </c>
      <c r="H15" s="16">
        <v>0</v>
      </c>
      <c r="I15" s="16"/>
      <c r="J15" s="31">
        <f>($C15-F15)/$C15</f>
        <v>0</v>
      </c>
      <c r="K15" s="31">
        <f>IF(J15&lt;$D15,1,0)</f>
        <v>1</v>
      </c>
      <c r="L15" s="31">
        <f t="shared" si="2"/>
        <v>2</v>
      </c>
      <c r="M15" s="42"/>
      <c r="N15" s="41">
        <v>2</v>
      </c>
      <c r="O15" s="16">
        <v>0</v>
      </c>
      <c r="P15" s="16">
        <v>0</v>
      </c>
      <c r="Q15" s="16"/>
      <c r="R15" s="31">
        <f>($C15-N15)/$C15</f>
        <v>0</v>
      </c>
      <c r="S15" s="31">
        <f>IF(R15&lt;$D15,1,0)</f>
        <v>1</v>
      </c>
      <c r="T15" s="31">
        <f t="shared" si="3"/>
        <v>2</v>
      </c>
      <c r="U15" s="42"/>
    </row>
    <row r="16" spans="1:21" ht="14.25">
      <c r="A16" s="12">
        <v>0</v>
      </c>
      <c r="B16" s="12">
        <v>12</v>
      </c>
      <c r="C16" s="12">
        <v>2</v>
      </c>
      <c r="D16" s="13">
        <v>0.0001</v>
      </c>
      <c r="E16" s="12">
        <v>512</v>
      </c>
      <c r="F16" s="41">
        <v>2</v>
      </c>
      <c r="G16" s="16">
        <v>0</v>
      </c>
      <c r="H16" s="16">
        <v>0</v>
      </c>
      <c r="I16" s="16"/>
      <c r="J16" s="31">
        <f aca="true" t="shared" si="4" ref="J16:J53">($C16-F16)/$C16</f>
        <v>0</v>
      </c>
      <c r="K16" s="31">
        <f aca="true" t="shared" si="5" ref="K16:K53">IF(J16&lt;$D16,1,0)</f>
        <v>1</v>
      </c>
      <c r="L16" s="31">
        <f t="shared" si="2"/>
        <v>2</v>
      </c>
      <c r="M16" s="42"/>
      <c r="N16" s="41">
        <v>2</v>
      </c>
      <c r="O16" s="16">
        <v>0</v>
      </c>
      <c r="P16" s="16">
        <v>0</v>
      </c>
      <c r="Q16" s="16"/>
      <c r="R16" s="31">
        <f aca="true" t="shared" si="6" ref="R16:R53">($C16-N16)/$C16</f>
        <v>0</v>
      </c>
      <c r="S16" s="31">
        <f aca="true" t="shared" si="7" ref="S16:S53">IF(R16&lt;$D16,1,0)</f>
        <v>1</v>
      </c>
      <c r="T16" s="31">
        <f t="shared" si="3"/>
        <v>2</v>
      </c>
      <c r="U16" s="42"/>
    </row>
    <row r="17" spans="1:21" ht="14.25">
      <c r="A17" s="12">
        <v>0</v>
      </c>
      <c r="B17" s="12">
        <v>13</v>
      </c>
      <c r="C17" s="12">
        <v>2</v>
      </c>
      <c r="D17" s="13">
        <v>0.0001</v>
      </c>
      <c r="E17" s="12">
        <v>512</v>
      </c>
      <c r="F17" s="41">
        <v>2</v>
      </c>
      <c r="G17" s="16">
        <v>0</v>
      </c>
      <c r="H17" s="16">
        <v>0</v>
      </c>
      <c r="I17" s="16"/>
      <c r="J17" s="31">
        <f t="shared" si="4"/>
        <v>0</v>
      </c>
      <c r="K17" s="31">
        <f t="shared" si="5"/>
        <v>1</v>
      </c>
      <c r="L17" s="31">
        <f t="shared" si="2"/>
        <v>2</v>
      </c>
      <c r="M17" s="42"/>
      <c r="N17" s="41">
        <v>2</v>
      </c>
      <c r="O17" s="16">
        <v>0</v>
      </c>
      <c r="P17" s="16">
        <v>0</v>
      </c>
      <c r="Q17" s="16"/>
      <c r="R17" s="31">
        <f t="shared" si="6"/>
        <v>0</v>
      </c>
      <c r="S17" s="31">
        <f t="shared" si="7"/>
        <v>1</v>
      </c>
      <c r="T17" s="31">
        <f t="shared" si="3"/>
        <v>2</v>
      </c>
      <c r="U17" s="42"/>
    </row>
    <row r="18" spans="1:21" ht="14.25">
      <c r="A18" s="12">
        <v>0</v>
      </c>
      <c r="B18" s="12">
        <v>14</v>
      </c>
      <c r="C18" s="12">
        <v>2</v>
      </c>
      <c r="D18" s="13">
        <v>0.0001</v>
      </c>
      <c r="E18" s="12">
        <v>512</v>
      </c>
      <c r="F18" s="41">
        <v>2</v>
      </c>
      <c r="G18" s="16">
        <v>0</v>
      </c>
      <c r="H18" s="16">
        <v>0</v>
      </c>
      <c r="I18" s="16"/>
      <c r="J18" s="31">
        <f t="shared" si="4"/>
        <v>0</v>
      </c>
      <c r="K18" s="31">
        <f t="shared" si="5"/>
        <v>1</v>
      </c>
      <c r="L18" s="31">
        <f t="shared" si="2"/>
        <v>2</v>
      </c>
      <c r="M18" s="42"/>
      <c r="N18" s="41">
        <v>2</v>
      </c>
      <c r="O18" s="16">
        <v>0</v>
      </c>
      <c r="P18" s="16">
        <v>0</v>
      </c>
      <c r="Q18" s="16"/>
      <c r="R18" s="31">
        <f t="shared" si="6"/>
        <v>0</v>
      </c>
      <c r="S18" s="31">
        <f t="shared" si="7"/>
        <v>1</v>
      </c>
      <c r="T18" s="31">
        <f t="shared" si="3"/>
        <v>2</v>
      </c>
      <c r="U18" s="42"/>
    </row>
    <row r="19" spans="1:21" ht="14.25">
      <c r="A19" s="12">
        <v>0</v>
      </c>
      <c r="B19" s="12">
        <v>15</v>
      </c>
      <c r="C19" s="12">
        <v>8</v>
      </c>
      <c r="D19" s="13">
        <v>0.0001</v>
      </c>
      <c r="E19" s="12">
        <v>512</v>
      </c>
      <c r="F19" s="41">
        <v>8</v>
      </c>
      <c r="G19" s="16">
        <v>0</v>
      </c>
      <c r="H19" s="16">
        <v>0</v>
      </c>
      <c r="I19" s="16"/>
      <c r="J19" s="31">
        <f t="shared" si="4"/>
        <v>0</v>
      </c>
      <c r="K19" s="31">
        <f t="shared" si="5"/>
        <v>1</v>
      </c>
      <c r="L19" s="31">
        <f t="shared" si="2"/>
        <v>8</v>
      </c>
      <c r="M19" s="42"/>
      <c r="N19" s="41">
        <v>8</v>
      </c>
      <c r="O19" s="16">
        <v>0</v>
      </c>
      <c r="P19" s="16">
        <v>0</v>
      </c>
      <c r="Q19" s="16"/>
      <c r="R19" s="31">
        <f t="shared" si="6"/>
        <v>0</v>
      </c>
      <c r="S19" s="31">
        <f t="shared" si="7"/>
        <v>1</v>
      </c>
      <c r="T19" s="31">
        <f t="shared" si="3"/>
        <v>8</v>
      </c>
      <c r="U19" s="42"/>
    </row>
    <row r="20" spans="1:21" ht="14.25">
      <c r="A20" s="12">
        <v>0</v>
      </c>
      <c r="B20" s="12">
        <v>16</v>
      </c>
      <c r="C20" s="12">
        <v>8</v>
      </c>
      <c r="D20" s="13">
        <v>0.0001</v>
      </c>
      <c r="E20" s="12">
        <v>512</v>
      </c>
      <c r="F20" s="41">
        <v>8</v>
      </c>
      <c r="G20" s="16">
        <v>0</v>
      </c>
      <c r="H20" s="16">
        <v>0</v>
      </c>
      <c r="I20" s="16"/>
      <c r="J20" s="31">
        <f t="shared" si="4"/>
        <v>0</v>
      </c>
      <c r="K20" s="31">
        <f t="shared" si="5"/>
        <v>1</v>
      </c>
      <c r="L20" s="31">
        <f t="shared" si="2"/>
        <v>8</v>
      </c>
      <c r="M20" s="42"/>
      <c r="N20" s="41">
        <v>8</v>
      </c>
      <c r="O20" s="16">
        <v>0</v>
      </c>
      <c r="P20" s="16">
        <v>0</v>
      </c>
      <c r="Q20" s="16"/>
      <c r="R20" s="31">
        <f t="shared" si="6"/>
        <v>0</v>
      </c>
      <c r="S20" s="31">
        <f t="shared" si="7"/>
        <v>1</v>
      </c>
      <c r="T20" s="31">
        <f t="shared" si="3"/>
        <v>8</v>
      </c>
      <c r="U20" s="42"/>
    </row>
    <row r="21" spans="1:21" ht="14.25">
      <c r="A21" s="12">
        <v>0</v>
      </c>
      <c r="B21" s="12">
        <v>17</v>
      </c>
      <c r="C21" s="12">
        <v>8</v>
      </c>
      <c r="D21" s="13">
        <v>0.0001</v>
      </c>
      <c r="E21" s="12">
        <v>512</v>
      </c>
      <c r="F21" s="41">
        <v>8</v>
      </c>
      <c r="G21" s="16">
        <v>0</v>
      </c>
      <c r="H21" s="16">
        <v>0</v>
      </c>
      <c r="I21" s="16"/>
      <c r="J21" s="31">
        <f t="shared" si="4"/>
        <v>0</v>
      </c>
      <c r="K21" s="31">
        <f t="shared" si="5"/>
        <v>1</v>
      </c>
      <c r="L21" s="31">
        <f t="shared" si="2"/>
        <v>8</v>
      </c>
      <c r="M21" s="42"/>
      <c r="N21" s="41">
        <v>8</v>
      </c>
      <c r="O21" s="16">
        <v>0</v>
      </c>
      <c r="P21" s="16">
        <v>0</v>
      </c>
      <c r="Q21" s="16"/>
      <c r="R21" s="31">
        <f t="shared" si="6"/>
        <v>0</v>
      </c>
      <c r="S21" s="31">
        <f t="shared" si="7"/>
        <v>1</v>
      </c>
      <c r="T21" s="31">
        <f t="shared" si="3"/>
        <v>8</v>
      </c>
      <c r="U21" s="42"/>
    </row>
    <row r="22" spans="1:21" ht="14.25">
      <c r="A22" s="12">
        <v>0</v>
      </c>
      <c r="B22" s="12">
        <v>18</v>
      </c>
      <c r="C22" s="12">
        <v>5</v>
      </c>
      <c r="D22" s="13">
        <v>5E-07</v>
      </c>
      <c r="E22" s="12">
        <v>1500</v>
      </c>
      <c r="F22" s="41">
        <v>4.9999999</v>
      </c>
      <c r="G22" s="16">
        <v>0</v>
      </c>
      <c r="H22" s="16">
        <v>0</v>
      </c>
      <c r="I22" s="16"/>
      <c r="J22" s="31">
        <f t="shared" si="4"/>
        <v>2.0000000056086264E-08</v>
      </c>
      <c r="K22" s="31">
        <f t="shared" si="5"/>
        <v>1</v>
      </c>
      <c r="L22" s="31">
        <f t="shared" si="2"/>
        <v>4.9999999</v>
      </c>
      <c r="M22" s="42"/>
      <c r="N22" s="41">
        <v>5</v>
      </c>
      <c r="O22" s="16">
        <v>0</v>
      </c>
      <c r="P22" s="16">
        <v>0</v>
      </c>
      <c r="Q22" s="16"/>
      <c r="R22" s="31">
        <f t="shared" si="6"/>
        <v>0</v>
      </c>
      <c r="S22" s="31">
        <f t="shared" si="7"/>
        <v>1</v>
      </c>
      <c r="T22" s="31">
        <f t="shared" si="3"/>
        <v>5</v>
      </c>
      <c r="U22" s="42"/>
    </row>
    <row r="23" spans="1:21" ht="14.25">
      <c r="A23" s="12">
        <v>0</v>
      </c>
      <c r="B23" s="12">
        <v>19</v>
      </c>
      <c r="C23" s="12">
        <v>5</v>
      </c>
      <c r="D23" s="13">
        <v>5E-07</v>
      </c>
      <c r="E23" s="12">
        <v>1500</v>
      </c>
      <c r="F23" s="41">
        <v>4.9999999</v>
      </c>
      <c r="G23" s="16">
        <v>0</v>
      </c>
      <c r="H23" s="16">
        <v>0</v>
      </c>
      <c r="I23" s="16"/>
      <c r="J23" s="31">
        <f t="shared" si="4"/>
        <v>2.0000000056086264E-08</v>
      </c>
      <c r="K23" s="31">
        <f t="shared" si="5"/>
        <v>1</v>
      </c>
      <c r="L23" s="31">
        <f t="shared" si="2"/>
        <v>4.9999999</v>
      </c>
      <c r="M23" s="42"/>
      <c r="N23" s="41">
        <v>5</v>
      </c>
      <c r="O23" s="16">
        <v>0</v>
      </c>
      <c r="P23" s="16">
        <v>0</v>
      </c>
      <c r="Q23" s="16"/>
      <c r="R23" s="31">
        <f t="shared" si="6"/>
        <v>0</v>
      </c>
      <c r="S23" s="31">
        <f t="shared" si="7"/>
        <v>1</v>
      </c>
      <c r="T23" s="31">
        <f t="shared" si="3"/>
        <v>5</v>
      </c>
      <c r="U23" s="42"/>
    </row>
    <row r="24" spans="1:21" ht="14.25">
      <c r="A24" s="12">
        <v>0</v>
      </c>
      <c r="B24" s="12">
        <v>20</v>
      </c>
      <c r="C24" s="12">
        <v>0.096</v>
      </c>
      <c r="D24" s="13">
        <v>0.05</v>
      </c>
      <c r="E24" s="12">
        <v>120</v>
      </c>
      <c r="F24" s="41">
        <v>0.096</v>
      </c>
      <c r="G24" s="16">
        <v>0</v>
      </c>
      <c r="H24" s="16">
        <v>0</v>
      </c>
      <c r="I24" s="16"/>
      <c r="J24" s="31">
        <f t="shared" si="4"/>
        <v>0</v>
      </c>
      <c r="K24" s="31">
        <f t="shared" si="5"/>
        <v>1</v>
      </c>
      <c r="L24" s="31">
        <f t="shared" si="2"/>
        <v>0.096</v>
      </c>
      <c r="M24" s="42"/>
      <c r="N24" s="41">
        <v>0.096</v>
      </c>
      <c r="O24" s="16">
        <v>0</v>
      </c>
      <c r="P24" s="16">
        <v>0</v>
      </c>
      <c r="Q24" s="16"/>
      <c r="R24" s="31">
        <f t="shared" si="6"/>
        <v>0</v>
      </c>
      <c r="S24" s="31">
        <f t="shared" si="7"/>
        <v>1</v>
      </c>
      <c r="T24" s="31">
        <f t="shared" si="3"/>
        <v>0.096</v>
      </c>
      <c r="U24" s="42"/>
    </row>
    <row r="25" spans="1:21" ht="14.25">
      <c r="A25" s="12">
        <v>0</v>
      </c>
      <c r="B25" s="12">
        <v>21</v>
      </c>
      <c r="C25" s="12">
        <v>0.096</v>
      </c>
      <c r="D25" s="13">
        <v>0.05</v>
      </c>
      <c r="E25" s="12">
        <v>120</v>
      </c>
      <c r="F25" s="41">
        <v>0.096</v>
      </c>
      <c r="G25" s="16">
        <v>0</v>
      </c>
      <c r="H25" s="16">
        <v>0</v>
      </c>
      <c r="I25" s="16"/>
      <c r="J25" s="31">
        <f t="shared" si="4"/>
        <v>0</v>
      </c>
      <c r="K25" s="31">
        <f t="shared" si="5"/>
        <v>1</v>
      </c>
      <c r="L25" s="31">
        <f t="shared" si="2"/>
        <v>0.096</v>
      </c>
      <c r="M25" s="42"/>
      <c r="N25" s="41">
        <v>0.096</v>
      </c>
      <c r="O25" s="16">
        <v>0</v>
      </c>
      <c r="P25" s="16">
        <v>0</v>
      </c>
      <c r="Q25" s="16"/>
      <c r="R25" s="31">
        <f t="shared" si="6"/>
        <v>0</v>
      </c>
      <c r="S25" s="31">
        <f t="shared" si="7"/>
        <v>1</v>
      </c>
      <c r="T25" s="31">
        <f t="shared" si="3"/>
        <v>0.096</v>
      </c>
      <c r="U25" s="42"/>
    </row>
    <row r="26" spans="1:21" ht="14.25">
      <c r="A26" s="12">
        <v>0</v>
      </c>
      <c r="B26" s="12">
        <v>22</v>
      </c>
      <c r="C26" s="12">
        <v>0.096</v>
      </c>
      <c r="D26" s="13">
        <v>0.05</v>
      </c>
      <c r="E26" s="12">
        <v>120</v>
      </c>
      <c r="F26" s="41">
        <v>0.096</v>
      </c>
      <c r="G26" s="16">
        <v>0</v>
      </c>
      <c r="H26" s="16">
        <v>0</v>
      </c>
      <c r="I26" s="16"/>
      <c r="J26" s="31">
        <f t="shared" si="4"/>
        <v>0</v>
      </c>
      <c r="K26" s="31">
        <f t="shared" si="5"/>
        <v>1</v>
      </c>
      <c r="L26" s="31">
        <f t="shared" si="2"/>
        <v>0.096</v>
      </c>
      <c r="M26" s="42"/>
      <c r="N26" s="41">
        <v>0.096</v>
      </c>
      <c r="O26" s="16">
        <v>0</v>
      </c>
      <c r="P26" s="16">
        <v>0</v>
      </c>
      <c r="Q26" s="16"/>
      <c r="R26" s="31">
        <f t="shared" si="6"/>
        <v>0</v>
      </c>
      <c r="S26" s="31">
        <f t="shared" si="7"/>
        <v>1</v>
      </c>
      <c r="T26" s="31">
        <f t="shared" si="3"/>
        <v>0.096</v>
      </c>
      <c r="U26" s="42"/>
    </row>
    <row r="27" spans="1:21" ht="14.25">
      <c r="A27" s="12">
        <v>0</v>
      </c>
      <c r="B27" s="12">
        <v>23</v>
      </c>
      <c r="C27" s="12">
        <v>0.096</v>
      </c>
      <c r="D27" s="13">
        <v>0.05</v>
      </c>
      <c r="E27" s="12">
        <v>120</v>
      </c>
      <c r="F27" s="41">
        <v>0.096</v>
      </c>
      <c r="G27" s="16">
        <v>0</v>
      </c>
      <c r="H27" s="16">
        <v>0</v>
      </c>
      <c r="I27" s="16"/>
      <c r="J27" s="31">
        <f t="shared" si="4"/>
        <v>0</v>
      </c>
      <c r="K27" s="31">
        <f t="shared" si="5"/>
        <v>1</v>
      </c>
      <c r="L27" s="31">
        <f t="shared" si="2"/>
        <v>0.096</v>
      </c>
      <c r="M27" s="42"/>
      <c r="N27" s="41">
        <v>0.096</v>
      </c>
      <c r="O27" s="16">
        <v>0</v>
      </c>
      <c r="P27" s="16">
        <v>0</v>
      </c>
      <c r="Q27" s="16"/>
      <c r="R27" s="31">
        <f t="shared" si="6"/>
        <v>0</v>
      </c>
      <c r="S27" s="31">
        <f t="shared" si="7"/>
        <v>1</v>
      </c>
      <c r="T27" s="31">
        <f t="shared" si="3"/>
        <v>0.096</v>
      </c>
      <c r="U27" s="42"/>
    </row>
    <row r="28" spans="1:21" ht="14.25">
      <c r="A28" s="12">
        <v>0</v>
      </c>
      <c r="B28" s="12">
        <v>24</v>
      </c>
      <c r="C28" s="12">
        <v>0.096</v>
      </c>
      <c r="D28" s="13">
        <v>0.05</v>
      </c>
      <c r="E28" s="12">
        <v>120</v>
      </c>
      <c r="F28" s="41">
        <v>0.096</v>
      </c>
      <c r="G28" s="16">
        <v>0</v>
      </c>
      <c r="H28" s="16">
        <v>0</v>
      </c>
      <c r="I28" s="16"/>
      <c r="J28" s="31">
        <f t="shared" si="4"/>
        <v>0</v>
      </c>
      <c r="K28" s="31">
        <f t="shared" si="5"/>
        <v>1</v>
      </c>
      <c r="L28" s="31">
        <f t="shared" si="2"/>
        <v>0.096</v>
      </c>
      <c r="M28" s="42"/>
      <c r="N28" s="41">
        <v>0.096</v>
      </c>
      <c r="O28" s="16">
        <v>0</v>
      </c>
      <c r="P28" s="16">
        <v>0</v>
      </c>
      <c r="Q28" s="16"/>
      <c r="R28" s="31">
        <f t="shared" si="6"/>
        <v>0</v>
      </c>
      <c r="S28" s="31">
        <f t="shared" si="7"/>
        <v>1</v>
      </c>
      <c r="T28" s="31">
        <f t="shared" si="3"/>
        <v>0.096</v>
      </c>
      <c r="U28" s="42"/>
    </row>
    <row r="29" spans="1:21" ht="14.25">
      <c r="A29" s="12">
        <v>0</v>
      </c>
      <c r="B29" s="12">
        <v>25</v>
      </c>
      <c r="C29" s="12">
        <v>0.096</v>
      </c>
      <c r="D29" s="13">
        <v>0.05</v>
      </c>
      <c r="E29" s="12">
        <v>120</v>
      </c>
      <c r="F29" s="41">
        <v>0.096</v>
      </c>
      <c r="G29" s="16">
        <v>0</v>
      </c>
      <c r="H29" s="16">
        <v>0</v>
      </c>
      <c r="I29" s="16"/>
      <c r="J29" s="31">
        <f t="shared" si="4"/>
        <v>0</v>
      </c>
      <c r="K29" s="31">
        <f t="shared" si="5"/>
        <v>1</v>
      </c>
      <c r="L29" s="31">
        <f t="shared" si="2"/>
        <v>0.096</v>
      </c>
      <c r="M29" s="42"/>
      <c r="N29" s="41">
        <v>0.096</v>
      </c>
      <c r="O29" s="16">
        <v>0</v>
      </c>
      <c r="P29" s="16">
        <v>0</v>
      </c>
      <c r="Q29" s="16"/>
      <c r="R29" s="31">
        <f t="shared" si="6"/>
        <v>0</v>
      </c>
      <c r="S29" s="31">
        <f t="shared" si="7"/>
        <v>1</v>
      </c>
      <c r="T29" s="31">
        <f t="shared" si="3"/>
        <v>0.096</v>
      </c>
      <c r="U29" s="42"/>
    </row>
    <row r="30" spans="1:21" ht="14.25">
      <c r="A30" s="12">
        <v>0</v>
      </c>
      <c r="B30" s="12">
        <v>26</v>
      </c>
      <c r="C30" s="12">
        <v>0.096</v>
      </c>
      <c r="D30" s="13">
        <v>0.05</v>
      </c>
      <c r="E30" s="12">
        <v>120</v>
      </c>
      <c r="F30" s="41">
        <v>0.096</v>
      </c>
      <c r="G30" s="16">
        <v>0</v>
      </c>
      <c r="H30" s="16">
        <v>0</v>
      </c>
      <c r="I30" s="16"/>
      <c r="J30" s="31">
        <f t="shared" si="4"/>
        <v>0</v>
      </c>
      <c r="K30" s="31">
        <f t="shared" si="5"/>
        <v>1</v>
      </c>
      <c r="L30" s="31">
        <f t="shared" si="2"/>
        <v>0.096</v>
      </c>
      <c r="M30" s="42"/>
      <c r="N30" s="41">
        <v>0.096</v>
      </c>
      <c r="O30" s="16">
        <v>0</v>
      </c>
      <c r="P30" s="16">
        <v>0</v>
      </c>
      <c r="Q30" s="16"/>
      <c r="R30" s="31">
        <f t="shared" si="6"/>
        <v>0</v>
      </c>
      <c r="S30" s="31">
        <f t="shared" si="7"/>
        <v>1</v>
      </c>
      <c r="T30" s="31">
        <f t="shared" si="3"/>
        <v>0.096</v>
      </c>
      <c r="U30" s="42"/>
    </row>
    <row r="31" spans="1:21" ht="14.25">
      <c r="A31" s="12">
        <v>0</v>
      </c>
      <c r="B31" s="12">
        <v>27</v>
      </c>
      <c r="C31" s="12">
        <v>0.096</v>
      </c>
      <c r="D31" s="13">
        <v>0.05</v>
      </c>
      <c r="E31" s="12">
        <v>120</v>
      </c>
      <c r="F31" s="41">
        <v>0.096</v>
      </c>
      <c r="G31" s="16">
        <v>0</v>
      </c>
      <c r="H31" s="16">
        <v>0</v>
      </c>
      <c r="I31" s="16"/>
      <c r="J31" s="31">
        <f t="shared" si="4"/>
        <v>0</v>
      </c>
      <c r="K31" s="31">
        <f t="shared" si="5"/>
        <v>1</v>
      </c>
      <c r="L31" s="31">
        <f t="shared" si="2"/>
        <v>0.096</v>
      </c>
      <c r="M31" s="42"/>
      <c r="N31" s="41">
        <v>0.096</v>
      </c>
      <c r="O31" s="16">
        <v>0</v>
      </c>
      <c r="P31" s="16">
        <v>0</v>
      </c>
      <c r="Q31" s="16"/>
      <c r="R31" s="31">
        <f t="shared" si="6"/>
        <v>0</v>
      </c>
      <c r="S31" s="31">
        <f t="shared" si="7"/>
        <v>1</v>
      </c>
      <c r="T31" s="31">
        <f t="shared" si="3"/>
        <v>0.096</v>
      </c>
      <c r="U31" s="42"/>
    </row>
    <row r="32" spans="1:21" ht="14.25">
      <c r="A32" s="12">
        <v>0</v>
      </c>
      <c r="B32" s="12">
        <v>28</v>
      </c>
      <c r="C32" s="12">
        <v>0.096</v>
      </c>
      <c r="D32" s="13">
        <v>0.05</v>
      </c>
      <c r="E32" s="12">
        <v>120</v>
      </c>
      <c r="F32" s="41">
        <v>0.096</v>
      </c>
      <c r="G32" s="16">
        <v>0</v>
      </c>
      <c r="H32" s="16">
        <v>0</v>
      </c>
      <c r="I32" s="16"/>
      <c r="J32" s="31">
        <f t="shared" si="4"/>
        <v>0</v>
      </c>
      <c r="K32" s="31">
        <f t="shared" si="5"/>
        <v>1</v>
      </c>
      <c r="L32" s="31">
        <f t="shared" si="2"/>
        <v>0.096</v>
      </c>
      <c r="M32" s="42"/>
      <c r="N32" s="41">
        <v>0.096</v>
      </c>
      <c r="O32" s="16">
        <v>0</v>
      </c>
      <c r="P32" s="16">
        <v>0</v>
      </c>
      <c r="Q32" s="16"/>
      <c r="R32" s="31">
        <f t="shared" si="6"/>
        <v>0</v>
      </c>
      <c r="S32" s="31">
        <f t="shared" si="7"/>
        <v>1</v>
      </c>
      <c r="T32" s="31">
        <f t="shared" si="3"/>
        <v>0.096</v>
      </c>
      <c r="U32" s="42"/>
    </row>
    <row r="33" spans="1:21" ht="14.25">
      <c r="A33" s="12">
        <v>0</v>
      </c>
      <c r="B33" s="12">
        <v>29</v>
      </c>
      <c r="C33" s="12">
        <v>0.096</v>
      </c>
      <c r="D33" s="13">
        <v>0.05</v>
      </c>
      <c r="E33" s="12">
        <v>120</v>
      </c>
      <c r="F33" s="41">
        <v>0.096</v>
      </c>
      <c r="G33" s="16">
        <v>0</v>
      </c>
      <c r="H33" s="16">
        <v>0</v>
      </c>
      <c r="I33" s="16"/>
      <c r="J33" s="31">
        <f t="shared" si="4"/>
        <v>0</v>
      </c>
      <c r="K33" s="31">
        <f t="shared" si="5"/>
        <v>1</v>
      </c>
      <c r="L33" s="31">
        <f t="shared" si="2"/>
        <v>0.096</v>
      </c>
      <c r="M33" s="42"/>
      <c r="N33" s="41">
        <v>0.096</v>
      </c>
      <c r="O33" s="16">
        <v>0</v>
      </c>
      <c r="P33" s="16">
        <v>0</v>
      </c>
      <c r="Q33" s="16"/>
      <c r="R33" s="31">
        <f t="shared" si="6"/>
        <v>0</v>
      </c>
      <c r="S33" s="31">
        <f t="shared" si="7"/>
        <v>1</v>
      </c>
      <c r="T33" s="31">
        <f t="shared" si="3"/>
        <v>0.096</v>
      </c>
      <c r="U33" s="42"/>
    </row>
    <row r="34" spans="1:21" ht="14.25">
      <c r="A34" s="12">
        <v>0</v>
      </c>
      <c r="B34" s="12">
        <v>30</v>
      </c>
      <c r="C34" s="12">
        <v>0.096</v>
      </c>
      <c r="D34" s="13">
        <v>0.05</v>
      </c>
      <c r="E34" s="12">
        <v>120</v>
      </c>
      <c r="F34" s="41">
        <v>0.096</v>
      </c>
      <c r="G34" s="16">
        <v>0</v>
      </c>
      <c r="H34" s="16">
        <v>0</v>
      </c>
      <c r="I34" s="16"/>
      <c r="J34" s="31">
        <f t="shared" si="4"/>
        <v>0</v>
      </c>
      <c r="K34" s="31">
        <f t="shared" si="5"/>
        <v>1</v>
      </c>
      <c r="L34" s="31">
        <f t="shared" si="2"/>
        <v>0.096</v>
      </c>
      <c r="M34" s="42"/>
      <c r="N34" s="41">
        <v>0.096</v>
      </c>
      <c r="O34" s="16">
        <v>0</v>
      </c>
      <c r="P34" s="16">
        <v>0</v>
      </c>
      <c r="Q34" s="16"/>
      <c r="R34" s="31">
        <f t="shared" si="6"/>
        <v>0</v>
      </c>
      <c r="S34" s="31">
        <f t="shared" si="7"/>
        <v>1</v>
      </c>
      <c r="T34" s="31">
        <f t="shared" si="3"/>
        <v>0.096</v>
      </c>
      <c r="U34" s="42"/>
    </row>
    <row r="35" spans="1:21" ht="14.25">
      <c r="A35" s="12">
        <v>0</v>
      </c>
      <c r="B35" s="12">
        <v>31</v>
      </c>
      <c r="C35" s="12">
        <v>0.096</v>
      </c>
      <c r="D35" s="13">
        <v>0.05</v>
      </c>
      <c r="E35" s="12">
        <v>120</v>
      </c>
      <c r="F35" s="41">
        <v>0.096</v>
      </c>
      <c r="G35" s="16">
        <v>0</v>
      </c>
      <c r="H35" s="16">
        <v>0</v>
      </c>
      <c r="I35" s="16"/>
      <c r="J35" s="31">
        <f t="shared" si="4"/>
        <v>0</v>
      </c>
      <c r="K35" s="31">
        <f t="shared" si="5"/>
        <v>1</v>
      </c>
      <c r="L35" s="31">
        <f t="shared" si="2"/>
        <v>0.096</v>
      </c>
      <c r="M35" s="42"/>
      <c r="N35" s="41">
        <v>0.096</v>
      </c>
      <c r="O35" s="16">
        <v>0</v>
      </c>
      <c r="P35" s="16">
        <v>0</v>
      </c>
      <c r="Q35" s="16"/>
      <c r="R35" s="31">
        <f t="shared" si="6"/>
        <v>0</v>
      </c>
      <c r="S35" s="31">
        <f t="shared" si="7"/>
        <v>1</v>
      </c>
      <c r="T35" s="31">
        <f t="shared" si="3"/>
        <v>0.096</v>
      </c>
      <c r="U35" s="42"/>
    </row>
    <row r="36" spans="1:21" ht="14.25">
      <c r="A36" s="12">
        <v>0</v>
      </c>
      <c r="B36" s="12">
        <v>32</v>
      </c>
      <c r="C36" s="12">
        <v>0.096</v>
      </c>
      <c r="D36" s="13">
        <v>0.05</v>
      </c>
      <c r="E36" s="12">
        <v>120</v>
      </c>
      <c r="F36" s="41">
        <v>0.096</v>
      </c>
      <c r="G36" s="16">
        <v>0</v>
      </c>
      <c r="H36" s="16">
        <v>0</v>
      </c>
      <c r="I36" s="16"/>
      <c r="J36" s="31">
        <f t="shared" si="4"/>
        <v>0</v>
      </c>
      <c r="K36" s="31">
        <f t="shared" si="5"/>
        <v>1</v>
      </c>
      <c r="L36" s="31">
        <f t="shared" si="2"/>
        <v>0.096</v>
      </c>
      <c r="M36" s="42"/>
      <c r="N36" s="41">
        <v>0.096</v>
      </c>
      <c r="O36" s="16">
        <v>0</v>
      </c>
      <c r="P36" s="16">
        <v>0</v>
      </c>
      <c r="Q36" s="16"/>
      <c r="R36" s="31">
        <f t="shared" si="6"/>
        <v>0</v>
      </c>
      <c r="S36" s="31">
        <f t="shared" si="7"/>
        <v>1</v>
      </c>
      <c r="T36" s="31">
        <f t="shared" si="3"/>
        <v>0.096</v>
      </c>
      <c r="U36" s="42"/>
    </row>
    <row r="37" spans="1:21" ht="14.25">
      <c r="A37" s="12">
        <v>0</v>
      </c>
      <c r="B37" s="12">
        <v>33</v>
      </c>
      <c r="C37" s="12">
        <v>0.096</v>
      </c>
      <c r="D37" s="13">
        <v>0.05</v>
      </c>
      <c r="E37" s="12">
        <v>120</v>
      </c>
      <c r="F37" s="41">
        <v>0.096</v>
      </c>
      <c r="G37" s="16">
        <v>0</v>
      </c>
      <c r="H37" s="16">
        <v>0</v>
      </c>
      <c r="I37" s="16"/>
      <c r="J37" s="31">
        <f t="shared" si="4"/>
        <v>0</v>
      </c>
      <c r="K37" s="31">
        <f t="shared" si="5"/>
        <v>1</v>
      </c>
      <c r="L37" s="31">
        <f t="shared" si="2"/>
        <v>0.096</v>
      </c>
      <c r="M37" s="42"/>
      <c r="N37" s="41">
        <v>0.096</v>
      </c>
      <c r="O37" s="16">
        <v>0</v>
      </c>
      <c r="P37" s="16">
        <v>0</v>
      </c>
      <c r="Q37" s="16"/>
      <c r="R37" s="31">
        <f t="shared" si="6"/>
        <v>0</v>
      </c>
      <c r="S37" s="31">
        <f t="shared" si="7"/>
        <v>1</v>
      </c>
      <c r="T37" s="31">
        <f t="shared" si="3"/>
        <v>0.096</v>
      </c>
      <c r="U37" s="42"/>
    </row>
    <row r="38" spans="1:21" ht="14.25">
      <c r="A38" s="12">
        <v>0</v>
      </c>
      <c r="B38" s="12">
        <v>34</v>
      </c>
      <c r="C38" s="12">
        <v>0.096</v>
      </c>
      <c r="D38" s="13">
        <v>0.05</v>
      </c>
      <c r="E38" s="12">
        <v>120</v>
      </c>
      <c r="F38" s="41">
        <v>0.096</v>
      </c>
      <c r="G38" s="16">
        <v>0</v>
      </c>
      <c r="H38" s="16">
        <v>0</v>
      </c>
      <c r="I38" s="16"/>
      <c r="J38" s="31">
        <f t="shared" si="4"/>
        <v>0</v>
      </c>
      <c r="K38" s="31">
        <f t="shared" si="5"/>
        <v>1</v>
      </c>
      <c r="L38" s="31">
        <f t="shared" si="2"/>
        <v>0.096</v>
      </c>
      <c r="M38" s="42"/>
      <c r="N38" s="41">
        <v>0.096</v>
      </c>
      <c r="O38" s="16">
        <v>0</v>
      </c>
      <c r="P38" s="16">
        <v>0</v>
      </c>
      <c r="Q38" s="16"/>
      <c r="R38" s="31">
        <f t="shared" si="6"/>
        <v>0</v>
      </c>
      <c r="S38" s="31">
        <f t="shared" si="7"/>
        <v>1</v>
      </c>
      <c r="T38" s="31">
        <f t="shared" si="3"/>
        <v>0.096</v>
      </c>
      <c r="U38" s="42"/>
    </row>
    <row r="39" spans="1:21" ht="14.25">
      <c r="A39" s="12">
        <v>20</v>
      </c>
      <c r="B39" s="12">
        <v>0</v>
      </c>
      <c r="C39" s="12">
        <v>0.096</v>
      </c>
      <c r="D39" s="13">
        <v>0.05</v>
      </c>
      <c r="E39" s="12">
        <v>120</v>
      </c>
      <c r="F39" s="41">
        <v>0.0955999999999999</v>
      </c>
      <c r="G39" s="16">
        <v>0</v>
      </c>
      <c r="H39" s="16">
        <v>0</v>
      </c>
      <c r="I39" s="16"/>
      <c r="J39" s="31">
        <f t="shared" si="4"/>
        <v>0.004166666666667798</v>
      </c>
      <c r="K39" s="31">
        <f t="shared" si="5"/>
        <v>1</v>
      </c>
      <c r="L39" s="31">
        <f t="shared" si="2"/>
        <v>0.0955999999999999</v>
      </c>
      <c r="M39" s="42"/>
      <c r="N39" s="41">
        <v>0.096</v>
      </c>
      <c r="O39" s="16">
        <v>0</v>
      </c>
      <c r="P39" s="16">
        <v>0</v>
      </c>
      <c r="Q39" s="16"/>
      <c r="R39" s="31">
        <f t="shared" si="6"/>
        <v>0</v>
      </c>
      <c r="S39" s="31">
        <f t="shared" si="7"/>
        <v>1</v>
      </c>
      <c r="T39" s="31">
        <f t="shared" si="3"/>
        <v>0.096</v>
      </c>
      <c r="U39" s="42"/>
    </row>
    <row r="40" spans="1:21" ht="14.25">
      <c r="A40" s="12">
        <v>21</v>
      </c>
      <c r="B40" s="12">
        <v>0</v>
      </c>
      <c r="C40" s="12">
        <v>0.096</v>
      </c>
      <c r="D40" s="13">
        <v>0.05</v>
      </c>
      <c r="E40" s="12">
        <v>120</v>
      </c>
      <c r="F40" s="41">
        <v>0.0940799999999999</v>
      </c>
      <c r="G40" s="16">
        <v>0</v>
      </c>
      <c r="H40" s="16">
        <v>0</v>
      </c>
      <c r="I40" s="16"/>
      <c r="J40" s="31">
        <f t="shared" si="4"/>
        <v>0.020000000000001066</v>
      </c>
      <c r="K40" s="31">
        <f t="shared" si="5"/>
        <v>1</v>
      </c>
      <c r="L40" s="31">
        <f t="shared" si="2"/>
        <v>0.0940799999999999</v>
      </c>
      <c r="M40" s="42"/>
      <c r="N40" s="41">
        <v>0.096</v>
      </c>
      <c r="O40" s="16">
        <v>0</v>
      </c>
      <c r="P40" s="16">
        <v>0</v>
      </c>
      <c r="Q40" s="16"/>
      <c r="R40" s="31">
        <f t="shared" si="6"/>
        <v>0</v>
      </c>
      <c r="S40" s="31">
        <f t="shared" si="7"/>
        <v>1</v>
      </c>
      <c r="T40" s="31">
        <f t="shared" si="3"/>
        <v>0.096</v>
      </c>
      <c r="U40" s="42"/>
    </row>
    <row r="41" spans="1:21" ht="14.25">
      <c r="A41" s="12">
        <v>22</v>
      </c>
      <c r="B41" s="12">
        <v>0</v>
      </c>
      <c r="C41" s="12">
        <v>0.096</v>
      </c>
      <c r="D41" s="13">
        <v>0.05</v>
      </c>
      <c r="E41" s="12">
        <v>120</v>
      </c>
      <c r="F41" s="41">
        <v>0.0936</v>
      </c>
      <c r="G41" s="16">
        <v>0</v>
      </c>
      <c r="H41" s="16">
        <v>0</v>
      </c>
      <c r="I41" s="16"/>
      <c r="J41" s="31">
        <f t="shared" si="4"/>
        <v>0.024999999999999994</v>
      </c>
      <c r="K41" s="31">
        <f t="shared" si="5"/>
        <v>1</v>
      </c>
      <c r="L41" s="31">
        <f t="shared" si="2"/>
        <v>0.0936</v>
      </c>
      <c r="M41" s="42"/>
      <c r="N41" s="41">
        <v>0.096</v>
      </c>
      <c r="O41" s="16">
        <v>0</v>
      </c>
      <c r="P41" s="16">
        <v>0</v>
      </c>
      <c r="Q41" s="16"/>
      <c r="R41" s="31">
        <f t="shared" si="6"/>
        <v>0</v>
      </c>
      <c r="S41" s="31">
        <f t="shared" si="7"/>
        <v>1</v>
      </c>
      <c r="T41" s="31">
        <f t="shared" si="3"/>
        <v>0.096</v>
      </c>
      <c r="U41" s="42"/>
    </row>
    <row r="42" spans="1:21" ht="14.25">
      <c r="A42" s="12">
        <v>23</v>
      </c>
      <c r="B42" s="12">
        <v>0</v>
      </c>
      <c r="C42" s="12">
        <v>0.096</v>
      </c>
      <c r="D42" s="13">
        <v>0.05</v>
      </c>
      <c r="E42" s="12">
        <v>120</v>
      </c>
      <c r="F42" s="41">
        <v>0.096</v>
      </c>
      <c r="G42" s="16">
        <v>0</v>
      </c>
      <c r="H42" s="16">
        <v>0</v>
      </c>
      <c r="I42" s="16"/>
      <c r="J42" s="31">
        <f t="shared" si="4"/>
        <v>0</v>
      </c>
      <c r="K42" s="31">
        <f t="shared" si="5"/>
        <v>1</v>
      </c>
      <c r="L42" s="31">
        <f t="shared" si="2"/>
        <v>0.096</v>
      </c>
      <c r="M42" s="42"/>
      <c r="N42" s="41">
        <v>0.096</v>
      </c>
      <c r="O42" s="16">
        <v>0</v>
      </c>
      <c r="P42" s="16">
        <v>0</v>
      </c>
      <c r="Q42" s="16"/>
      <c r="R42" s="31">
        <f t="shared" si="6"/>
        <v>0</v>
      </c>
      <c r="S42" s="31">
        <f t="shared" si="7"/>
        <v>1</v>
      </c>
      <c r="T42" s="31">
        <f t="shared" si="3"/>
        <v>0.096</v>
      </c>
      <c r="U42" s="42"/>
    </row>
    <row r="43" spans="1:21" ht="14.25">
      <c r="A43" s="12">
        <v>24</v>
      </c>
      <c r="B43" s="12">
        <v>0</v>
      </c>
      <c r="C43" s="12">
        <v>0.096</v>
      </c>
      <c r="D43" s="13">
        <v>0.05</v>
      </c>
      <c r="E43" s="12">
        <v>120</v>
      </c>
      <c r="F43" s="41">
        <v>0.09456</v>
      </c>
      <c r="G43" s="16">
        <v>0</v>
      </c>
      <c r="H43" s="16">
        <v>0</v>
      </c>
      <c r="I43" s="16"/>
      <c r="J43" s="31">
        <f t="shared" si="4"/>
        <v>0.014999999999999966</v>
      </c>
      <c r="K43" s="31">
        <f t="shared" si="5"/>
        <v>1</v>
      </c>
      <c r="L43" s="31">
        <f t="shared" si="2"/>
        <v>0.09456</v>
      </c>
      <c r="M43" s="42"/>
      <c r="N43" s="41">
        <v>0.096</v>
      </c>
      <c r="O43" s="16">
        <v>0</v>
      </c>
      <c r="P43" s="16">
        <v>0</v>
      </c>
      <c r="Q43" s="16"/>
      <c r="R43" s="31">
        <f t="shared" si="6"/>
        <v>0</v>
      </c>
      <c r="S43" s="31">
        <f t="shared" si="7"/>
        <v>1</v>
      </c>
      <c r="T43" s="31">
        <f t="shared" si="3"/>
        <v>0.096</v>
      </c>
      <c r="U43" s="42"/>
    </row>
    <row r="44" spans="1:21" ht="14.25">
      <c r="A44" s="12">
        <v>25</v>
      </c>
      <c r="B44" s="12">
        <v>0</v>
      </c>
      <c r="C44" s="12">
        <v>0.096</v>
      </c>
      <c r="D44" s="13">
        <v>0.05</v>
      </c>
      <c r="E44" s="12">
        <v>120</v>
      </c>
      <c r="F44" s="41">
        <v>0.0955199999999999</v>
      </c>
      <c r="G44" s="16">
        <v>0</v>
      </c>
      <c r="H44" s="16">
        <v>0</v>
      </c>
      <c r="I44" s="16"/>
      <c r="J44" s="31">
        <f t="shared" si="4"/>
        <v>0.005000000000001097</v>
      </c>
      <c r="K44" s="31">
        <f t="shared" si="5"/>
        <v>1</v>
      </c>
      <c r="L44" s="31">
        <f t="shared" si="2"/>
        <v>0.0955199999999999</v>
      </c>
      <c r="M44" s="42"/>
      <c r="N44" s="41">
        <v>0.096</v>
      </c>
      <c r="O44" s="16">
        <v>0</v>
      </c>
      <c r="P44" s="16">
        <v>0</v>
      </c>
      <c r="Q44" s="16"/>
      <c r="R44" s="31">
        <f t="shared" si="6"/>
        <v>0</v>
      </c>
      <c r="S44" s="31">
        <f t="shared" si="7"/>
        <v>1</v>
      </c>
      <c r="T44" s="31">
        <f t="shared" si="3"/>
        <v>0.096</v>
      </c>
      <c r="U44" s="42"/>
    </row>
    <row r="45" spans="1:21" ht="14.25">
      <c r="A45" s="12">
        <v>26</v>
      </c>
      <c r="B45" s="12">
        <v>0</v>
      </c>
      <c r="C45" s="12">
        <v>0.096</v>
      </c>
      <c r="D45" s="13">
        <v>0.05</v>
      </c>
      <c r="E45" s="12">
        <v>120</v>
      </c>
      <c r="F45" s="41">
        <v>0.096</v>
      </c>
      <c r="G45" s="16">
        <v>0</v>
      </c>
      <c r="H45" s="16">
        <v>0</v>
      </c>
      <c r="I45" s="16"/>
      <c r="J45" s="31">
        <f t="shared" si="4"/>
        <v>0</v>
      </c>
      <c r="K45" s="31">
        <f t="shared" si="5"/>
        <v>1</v>
      </c>
      <c r="L45" s="31">
        <f t="shared" si="2"/>
        <v>0.096</v>
      </c>
      <c r="M45" s="42"/>
      <c r="N45" s="41">
        <v>0.096</v>
      </c>
      <c r="O45" s="16">
        <v>0</v>
      </c>
      <c r="P45" s="16">
        <v>0</v>
      </c>
      <c r="Q45" s="16"/>
      <c r="R45" s="31">
        <f t="shared" si="6"/>
        <v>0</v>
      </c>
      <c r="S45" s="31">
        <f t="shared" si="7"/>
        <v>1</v>
      </c>
      <c r="T45" s="31">
        <f t="shared" si="3"/>
        <v>0.096</v>
      </c>
      <c r="U45" s="42"/>
    </row>
    <row r="46" spans="1:21" ht="14.25">
      <c r="A46" s="12">
        <v>27</v>
      </c>
      <c r="B46" s="12">
        <v>0</v>
      </c>
      <c r="C46" s="12">
        <v>0.096</v>
      </c>
      <c r="D46" s="13">
        <v>0.05</v>
      </c>
      <c r="E46" s="12">
        <v>120</v>
      </c>
      <c r="F46" s="41">
        <v>0.096</v>
      </c>
      <c r="G46" s="16">
        <v>0</v>
      </c>
      <c r="H46" s="16">
        <v>0</v>
      </c>
      <c r="I46" s="16"/>
      <c r="J46" s="31">
        <f t="shared" si="4"/>
        <v>0</v>
      </c>
      <c r="K46" s="31">
        <f t="shared" si="5"/>
        <v>1</v>
      </c>
      <c r="L46" s="31">
        <f t="shared" si="2"/>
        <v>0.096</v>
      </c>
      <c r="M46" s="42"/>
      <c r="N46" s="41">
        <v>0.096</v>
      </c>
      <c r="O46" s="16">
        <v>0</v>
      </c>
      <c r="P46" s="16">
        <v>0</v>
      </c>
      <c r="Q46" s="16"/>
      <c r="R46" s="31">
        <f t="shared" si="6"/>
        <v>0</v>
      </c>
      <c r="S46" s="31">
        <f t="shared" si="7"/>
        <v>1</v>
      </c>
      <c r="T46" s="31">
        <f t="shared" si="3"/>
        <v>0.096</v>
      </c>
      <c r="U46" s="42"/>
    </row>
    <row r="47" spans="1:21" ht="14.25">
      <c r="A47" s="12">
        <v>28</v>
      </c>
      <c r="B47" s="12">
        <v>0</v>
      </c>
      <c r="C47" s="12">
        <v>0.096</v>
      </c>
      <c r="D47" s="13">
        <v>0.05</v>
      </c>
      <c r="E47" s="12">
        <v>120</v>
      </c>
      <c r="F47" s="41">
        <v>0.096</v>
      </c>
      <c r="G47" s="16">
        <v>0</v>
      </c>
      <c r="H47" s="16">
        <v>0</v>
      </c>
      <c r="I47" s="16"/>
      <c r="J47" s="31">
        <f t="shared" si="4"/>
        <v>0</v>
      </c>
      <c r="K47" s="31">
        <f t="shared" si="5"/>
        <v>1</v>
      </c>
      <c r="L47" s="31">
        <f t="shared" si="2"/>
        <v>0.096</v>
      </c>
      <c r="M47" s="42"/>
      <c r="N47" s="41">
        <v>0.096</v>
      </c>
      <c r="O47" s="16">
        <v>0</v>
      </c>
      <c r="P47" s="16">
        <v>0</v>
      </c>
      <c r="Q47" s="16"/>
      <c r="R47" s="31">
        <f t="shared" si="6"/>
        <v>0</v>
      </c>
      <c r="S47" s="31">
        <f t="shared" si="7"/>
        <v>1</v>
      </c>
      <c r="T47" s="31">
        <f t="shared" si="3"/>
        <v>0.096</v>
      </c>
      <c r="U47" s="42"/>
    </row>
    <row r="48" spans="1:21" ht="14.25">
      <c r="A48" s="12">
        <v>29</v>
      </c>
      <c r="B48" s="12">
        <v>0</v>
      </c>
      <c r="C48" s="12">
        <v>0.096</v>
      </c>
      <c r="D48" s="13">
        <v>0.05</v>
      </c>
      <c r="E48" s="12">
        <v>120</v>
      </c>
      <c r="F48" s="41">
        <v>0.09264</v>
      </c>
      <c r="G48" s="16">
        <v>0</v>
      </c>
      <c r="H48" s="16">
        <v>0</v>
      </c>
      <c r="I48" s="16"/>
      <c r="J48" s="31">
        <f t="shared" si="4"/>
        <v>0.03500000000000002</v>
      </c>
      <c r="K48" s="31">
        <f t="shared" si="5"/>
        <v>1</v>
      </c>
      <c r="L48" s="31">
        <f t="shared" si="2"/>
        <v>0.09264</v>
      </c>
      <c r="M48" s="42"/>
      <c r="N48" s="41">
        <v>0.096</v>
      </c>
      <c r="O48" s="16">
        <v>0</v>
      </c>
      <c r="P48" s="16">
        <v>0</v>
      </c>
      <c r="Q48" s="16"/>
      <c r="R48" s="31">
        <f t="shared" si="6"/>
        <v>0</v>
      </c>
      <c r="S48" s="31">
        <f t="shared" si="7"/>
        <v>1</v>
      </c>
      <c r="T48" s="31">
        <f t="shared" si="3"/>
        <v>0.096</v>
      </c>
      <c r="U48" s="42"/>
    </row>
    <row r="49" spans="1:21" ht="14.25">
      <c r="A49" s="12">
        <v>30</v>
      </c>
      <c r="B49" s="12">
        <v>0</v>
      </c>
      <c r="C49" s="12">
        <v>0.096</v>
      </c>
      <c r="D49" s="13">
        <v>0.05</v>
      </c>
      <c r="E49" s="12">
        <v>120</v>
      </c>
      <c r="F49" s="41">
        <v>0.0931199999999999</v>
      </c>
      <c r="G49" s="16">
        <v>0</v>
      </c>
      <c r="H49" s="16">
        <v>0</v>
      </c>
      <c r="I49" s="16"/>
      <c r="J49" s="31">
        <f t="shared" si="4"/>
        <v>0.03000000000000109</v>
      </c>
      <c r="K49" s="31">
        <f t="shared" si="5"/>
        <v>1</v>
      </c>
      <c r="L49" s="31">
        <f t="shared" si="2"/>
        <v>0.0931199999999999</v>
      </c>
      <c r="M49" s="42"/>
      <c r="N49" s="41">
        <v>0.096</v>
      </c>
      <c r="O49" s="16">
        <v>0</v>
      </c>
      <c r="P49" s="16">
        <v>0</v>
      </c>
      <c r="Q49" s="16"/>
      <c r="R49" s="31">
        <f t="shared" si="6"/>
        <v>0</v>
      </c>
      <c r="S49" s="31">
        <f t="shared" si="7"/>
        <v>1</v>
      </c>
      <c r="T49" s="31">
        <f t="shared" si="3"/>
        <v>0.096</v>
      </c>
      <c r="U49" s="42"/>
    </row>
    <row r="50" spans="1:21" ht="14.25">
      <c r="A50" s="12">
        <v>31</v>
      </c>
      <c r="B50" s="12">
        <v>0</v>
      </c>
      <c r="C50" s="12">
        <v>0.096</v>
      </c>
      <c r="D50" s="13">
        <v>0.05</v>
      </c>
      <c r="E50" s="12">
        <v>120</v>
      </c>
      <c r="F50" s="41">
        <v>0.096</v>
      </c>
      <c r="G50" s="16">
        <v>0</v>
      </c>
      <c r="H50" s="16">
        <v>0</v>
      </c>
      <c r="I50" s="16"/>
      <c r="J50" s="31">
        <f t="shared" si="4"/>
        <v>0</v>
      </c>
      <c r="K50" s="31">
        <f t="shared" si="5"/>
        <v>1</v>
      </c>
      <c r="L50" s="31">
        <f t="shared" si="2"/>
        <v>0.096</v>
      </c>
      <c r="M50" s="42"/>
      <c r="N50" s="41">
        <v>0.096</v>
      </c>
      <c r="O50" s="16">
        <v>0</v>
      </c>
      <c r="P50" s="16">
        <v>0</v>
      </c>
      <c r="Q50" s="16"/>
      <c r="R50" s="31">
        <f t="shared" si="6"/>
        <v>0</v>
      </c>
      <c r="S50" s="31">
        <f t="shared" si="7"/>
        <v>1</v>
      </c>
      <c r="T50" s="31">
        <f t="shared" si="3"/>
        <v>0.096</v>
      </c>
      <c r="U50" s="42"/>
    </row>
    <row r="51" spans="1:21" ht="14.25">
      <c r="A51" s="12">
        <v>32</v>
      </c>
      <c r="B51" s="12">
        <v>0</v>
      </c>
      <c r="C51" s="12">
        <v>0.096</v>
      </c>
      <c r="D51" s="13">
        <v>0.05</v>
      </c>
      <c r="E51" s="12">
        <v>120</v>
      </c>
      <c r="F51" s="41">
        <v>0.09264</v>
      </c>
      <c r="G51" s="16">
        <v>0</v>
      </c>
      <c r="H51" s="16">
        <v>0</v>
      </c>
      <c r="I51" s="16"/>
      <c r="J51" s="31">
        <f t="shared" si="4"/>
        <v>0.03500000000000002</v>
      </c>
      <c r="K51" s="31">
        <f t="shared" si="5"/>
        <v>1</v>
      </c>
      <c r="L51" s="31">
        <f t="shared" si="2"/>
        <v>0.09264</v>
      </c>
      <c r="M51" s="42"/>
      <c r="N51" s="41">
        <v>0.096</v>
      </c>
      <c r="O51" s="16">
        <v>0</v>
      </c>
      <c r="P51" s="16">
        <v>0</v>
      </c>
      <c r="Q51" s="16"/>
      <c r="R51" s="31">
        <f t="shared" si="6"/>
        <v>0</v>
      </c>
      <c r="S51" s="31">
        <f t="shared" si="7"/>
        <v>1</v>
      </c>
      <c r="T51" s="31">
        <f t="shared" si="3"/>
        <v>0.096</v>
      </c>
      <c r="U51" s="42"/>
    </row>
    <row r="52" spans="1:21" ht="14.25">
      <c r="A52" s="12">
        <v>33</v>
      </c>
      <c r="B52" s="12">
        <v>0</v>
      </c>
      <c r="C52" s="12">
        <v>0.096</v>
      </c>
      <c r="D52" s="13">
        <v>0.05</v>
      </c>
      <c r="E52" s="12">
        <v>120</v>
      </c>
      <c r="F52" s="41">
        <v>0.0916799999999999</v>
      </c>
      <c r="G52" s="16">
        <v>0</v>
      </c>
      <c r="H52" s="16">
        <v>0</v>
      </c>
      <c r="I52" s="16"/>
      <c r="J52" s="31">
        <f t="shared" si="4"/>
        <v>0.04500000000000106</v>
      </c>
      <c r="K52" s="31">
        <f t="shared" si="5"/>
        <v>1</v>
      </c>
      <c r="L52" s="31">
        <f t="shared" si="2"/>
        <v>0.0916799999999999</v>
      </c>
      <c r="M52" s="42"/>
      <c r="N52" s="41">
        <v>0.096</v>
      </c>
      <c r="O52" s="16">
        <v>0</v>
      </c>
      <c r="P52" s="16">
        <v>0</v>
      </c>
      <c r="Q52" s="16"/>
      <c r="R52" s="31">
        <f t="shared" si="6"/>
        <v>0</v>
      </c>
      <c r="S52" s="31">
        <f t="shared" si="7"/>
        <v>1</v>
      </c>
      <c r="T52" s="31">
        <f t="shared" si="3"/>
        <v>0.096</v>
      </c>
      <c r="U52" s="42"/>
    </row>
    <row r="53" spans="1:21" ht="14.25">
      <c r="A53" s="12">
        <v>34</v>
      </c>
      <c r="B53" s="12">
        <v>0</v>
      </c>
      <c r="C53" s="12">
        <v>0.096</v>
      </c>
      <c r="D53" s="13">
        <v>0.05</v>
      </c>
      <c r="E53" s="12">
        <v>120</v>
      </c>
      <c r="F53" s="41">
        <v>0.096</v>
      </c>
      <c r="G53" s="16">
        <v>0</v>
      </c>
      <c r="H53" s="16">
        <v>0</v>
      </c>
      <c r="I53" s="16"/>
      <c r="J53" s="31">
        <f t="shared" si="4"/>
        <v>0</v>
      </c>
      <c r="K53" s="31">
        <f t="shared" si="5"/>
        <v>1</v>
      </c>
      <c r="L53" s="31">
        <f t="shared" si="2"/>
        <v>0.096</v>
      </c>
      <c r="M53" s="42"/>
      <c r="N53" s="41">
        <v>0.0955199999999999</v>
      </c>
      <c r="O53" s="16">
        <v>0</v>
      </c>
      <c r="P53" s="16">
        <v>0</v>
      </c>
      <c r="Q53" s="16"/>
      <c r="R53" s="31">
        <f t="shared" si="6"/>
        <v>0.005000000000001097</v>
      </c>
      <c r="S53" s="31">
        <f t="shared" si="7"/>
        <v>1</v>
      </c>
      <c r="T53" s="31">
        <f t="shared" si="3"/>
        <v>0.0955199999999999</v>
      </c>
      <c r="U53" s="42"/>
    </row>
    <row r="54" spans="6:21" ht="54">
      <c r="F54" s="41"/>
      <c r="G54" s="16"/>
      <c r="H54" s="16"/>
      <c r="I54" s="15" t="s">
        <v>16</v>
      </c>
      <c r="J54" s="31"/>
      <c r="K54" s="15" t="s">
        <v>17</v>
      </c>
      <c r="L54" s="15" t="s">
        <v>18</v>
      </c>
      <c r="M54" s="33" t="s">
        <v>19</v>
      </c>
      <c r="N54" s="41"/>
      <c r="O54" s="16"/>
      <c r="P54" s="16"/>
      <c r="Q54" s="15" t="s">
        <v>16</v>
      </c>
      <c r="R54" s="31"/>
      <c r="S54" s="15" t="s">
        <v>17</v>
      </c>
      <c r="T54" s="15" t="s">
        <v>18</v>
      </c>
      <c r="U54" s="33" t="s">
        <v>19</v>
      </c>
    </row>
    <row r="55" spans="6:21" ht="13.5">
      <c r="F55" s="41"/>
      <c r="G55" s="16"/>
      <c r="H55" s="16"/>
      <c r="I55" s="16">
        <f>SUM(I5:I53)</f>
        <v>14.07455999999992</v>
      </c>
      <c r="J55" s="16"/>
      <c r="K55" s="20" t="s">
        <v>37</v>
      </c>
      <c r="L55" s="21">
        <f>SUM(F5:G53)</f>
        <v>58.933999799999846</v>
      </c>
      <c r="M55" s="42">
        <v>204.88235294117646</v>
      </c>
      <c r="N55" s="41"/>
      <c r="O55" s="16"/>
      <c r="P55" s="16"/>
      <c r="Q55" s="16">
        <f>SUM(Q5:Q53)</f>
        <v>36.881376</v>
      </c>
      <c r="R55" s="16"/>
      <c r="S55" s="20" t="s">
        <v>37</v>
      </c>
      <c r="T55" s="21">
        <f>SUM(N5:O53)</f>
        <v>81.7608960000001</v>
      </c>
      <c r="U55" s="42">
        <v>204.88235294117646</v>
      </c>
    </row>
    <row r="56" spans="6:21" ht="81">
      <c r="F56" s="41"/>
      <c r="G56" s="16"/>
      <c r="H56" s="16"/>
      <c r="I56" s="15" t="s">
        <v>20</v>
      </c>
      <c r="J56" s="31"/>
      <c r="K56" s="15" t="s">
        <v>21</v>
      </c>
      <c r="L56" s="15" t="s">
        <v>22</v>
      </c>
      <c r="M56" s="33" t="s">
        <v>23</v>
      </c>
      <c r="N56" s="41"/>
      <c r="O56" s="16"/>
      <c r="P56" s="16"/>
      <c r="Q56" s="15" t="s">
        <v>20</v>
      </c>
      <c r="R56" s="31"/>
      <c r="S56" s="15" t="s">
        <v>21</v>
      </c>
      <c r="T56" s="15" t="s">
        <v>22</v>
      </c>
      <c r="U56" s="33" t="s">
        <v>23</v>
      </c>
    </row>
    <row r="57" spans="6:21" ht="13.5">
      <c r="F57" s="41"/>
      <c r="G57" s="16"/>
      <c r="H57" s="16"/>
      <c r="I57" s="16">
        <f>I55/SUM($C$5:$C$14)</f>
        <v>0.703727999999996</v>
      </c>
      <c r="J57" s="16"/>
      <c r="K57" s="16">
        <f>SUM(K5:K53)/COUNT(K5:K53)</f>
        <v>1</v>
      </c>
      <c r="L57" s="16">
        <f>SUM(F5:F53)</f>
        <v>58.933999799999846</v>
      </c>
      <c r="M57" s="35">
        <f>L57/M55</f>
        <v>0.2876480036175703</v>
      </c>
      <c r="N57" s="41"/>
      <c r="O57" s="16"/>
      <c r="P57" s="16"/>
      <c r="Q57" s="16">
        <f>Q55/SUM($C$5:$C$14)</f>
        <v>1.8440688</v>
      </c>
      <c r="R57" s="16"/>
      <c r="S57" s="16">
        <f>SUM(S5:S53)/COUNT(S5:S53)</f>
        <v>1</v>
      </c>
      <c r="T57" s="16">
        <f>SUM(N5:N53)</f>
        <v>81.7608960000001</v>
      </c>
      <c r="U57" s="35">
        <f>T57/U55</f>
        <v>0.3990626563307499</v>
      </c>
    </row>
    <row r="58" spans="6:21" ht="13.5">
      <c r="F58" s="41"/>
      <c r="G58" s="16"/>
      <c r="H58" s="16"/>
      <c r="I58" s="16"/>
      <c r="J58" s="16"/>
      <c r="K58" s="16"/>
      <c r="L58" s="15" t="s">
        <v>24</v>
      </c>
      <c r="M58" s="42"/>
      <c r="N58" s="41"/>
      <c r="O58" s="16"/>
      <c r="P58" s="16"/>
      <c r="Q58" s="16"/>
      <c r="R58" s="16"/>
      <c r="S58" s="16"/>
      <c r="T58" s="15" t="s">
        <v>24</v>
      </c>
      <c r="U58" s="42"/>
    </row>
    <row r="59" spans="6:21" ht="14.25" thickBot="1">
      <c r="F59" s="43"/>
      <c r="G59" s="44"/>
      <c r="H59" s="44"/>
      <c r="I59" s="44"/>
      <c r="J59" s="44"/>
      <c r="K59" s="44"/>
      <c r="L59" s="44">
        <f>SUM(L5:L53)</f>
        <v>58.933999799999846</v>
      </c>
      <c r="M59" s="45"/>
      <c r="N59" s="43"/>
      <c r="O59" s="44"/>
      <c r="P59" s="44"/>
      <c r="Q59" s="44"/>
      <c r="R59" s="44"/>
      <c r="S59" s="44"/>
      <c r="T59" s="44">
        <f>SUM(T5:T53)</f>
        <v>81.7608960000001</v>
      </c>
      <c r="U59" s="45"/>
    </row>
  </sheetData>
  <mergeCells count="2">
    <mergeCell ref="F2:M2"/>
    <mergeCell ref="N2:U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Samsung MAC proposal CC summary</dc:title>
  <dc:subject/>
  <dc:creator>Youngsoo Kim</dc:creator>
  <cp:keywords/>
  <dc:description/>
  <cp:lastModifiedBy>장경훈</cp:lastModifiedBy>
  <dcterms:created xsi:type="dcterms:W3CDTF">2004-08-13T06:38:53Z</dcterms:created>
  <dcterms:modified xsi:type="dcterms:W3CDTF">2004-08-13T12:05:32Z</dcterms:modified>
  <cp:category/>
  <cp:version/>
  <cp:contentType/>
  <cp:contentStatus/>
</cp:coreProperties>
</file>