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5_0204/"/>
    </mc:Choice>
  </mc:AlternateContent>
  <xr:revisionPtr revIDLastSave="10" documentId="8_{D6821636-CBFB-4305-9271-87293B899485}" xr6:coauthVersionLast="47" xr6:coauthVersionMax="47" xr10:uidLastSave="{162A5701-5E27-4753-9B71-9427831BEB94}"/>
  <bookViews>
    <workbookView xWindow="33675" yWindow="330" windowWidth="17490" windowHeight="23250" xr2:uid="{00000000-000D-0000-FFFF-FFFF00000000}"/>
  </bookViews>
  <sheets>
    <sheet name="EC Telecon Tues 04 Feb Agenda" sheetId="1" r:id="rId1"/>
    <sheet name="EC Roster - Vote Calculator" sheetId="3" r:id="rId2"/>
  </sheets>
  <definedNames>
    <definedName name="_xlnm.Print_Area" localSheetId="0">'EC Telecon Tues 04 Feb Agenda'!$A$1:$G$35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8" i="1"/>
  <c r="F9" i="1" s="1"/>
  <c r="I27" i="3" l="1"/>
  <c r="H27" i="3"/>
  <c r="G27" i="3"/>
  <c r="I26" i="3"/>
  <c r="H26" i="3"/>
  <c r="G26" i="3"/>
  <c r="I25" i="3"/>
  <c r="H25" i="3"/>
  <c r="G25" i="3"/>
  <c r="E25" i="3"/>
  <c r="D25" i="3"/>
  <c r="F11" i="1" l="1"/>
  <c r="A21" i="1"/>
  <c r="A33" i="1" l="1"/>
  <c r="A35" i="1"/>
  <c r="A31" i="1" l="1"/>
  <c r="A29" i="1"/>
  <c r="A23" i="1"/>
  <c r="A24" i="1" s="1"/>
  <c r="A25" i="1" s="1"/>
  <c r="A26" i="1" s="1"/>
  <c r="A27" i="1" s="1"/>
  <c r="A15" i="1"/>
  <c r="A16" i="1" s="1"/>
  <c r="A17" i="1" s="1"/>
  <c r="A18" i="1" s="1"/>
  <c r="A19" i="1" s="1"/>
  <c r="A11" i="1"/>
  <c r="A12" i="1" s="1"/>
  <c r="A13" i="1" s="1"/>
  <c r="A8" i="1"/>
  <c r="A9" i="1" s="1"/>
  <c r="F12" i="1" l="1"/>
  <c r="F13" i="1" s="1"/>
  <c r="F14" i="1" s="1"/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l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<sst xmlns="http://schemas.openxmlformats.org/spreadsheetml/2006/main" count="144" uniqueCount="86">
  <si>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</si>
  <si>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</si>
  <si>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</si>
  <si>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</si>
  <si>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</si>
  <si>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</si>
  <si>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</si>
  <si>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</si>
  <si>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</si>
  <si>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</si>
  <si>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</si>
  <si>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</si>
  <si>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</si>
  <si>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</si>
  <si>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</si>
  <si>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</si>
  <si>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</si>
  <si>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</si>
  <si>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</si>
  <si>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</si>
  <si>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</si>
  <si>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</si>
  <si>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</si>
  <si>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</si>
  <si>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</si>
  <si>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</si>
  <si>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</si>
  <si>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</si>
  <si>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</si>
  <si>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</si>
  <si>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</si>
  <si>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</si>
  <si>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</si>
  <si>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</si>
  <si>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</si>
  <si>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</si>
  <si>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</si>
  <si>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</si>
  <si>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</si>
  <si>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</si>
  <si>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</si>
  <si>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</si>
  <si>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</si>
  <si>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</si>
  <si>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</si>
  <si>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</si>
  <si>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</si>
  <si>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</si>
  <si>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</si>
  <si>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</si>
  <si>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</si>
  <si>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</si>
  <si>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</si>
  <si>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</si>
  <si>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</si>
  <si>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</si>
  <si>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</si>
  <si>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</si>
  <si>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</si>
  <si>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</si>
  <si>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</si>
  <si>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</si>
  <si>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</si>
  <si>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</si>
  <si>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</si>
  <si>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</si>
  <si>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</si>
  <si>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</si>
  <si>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</si>
  <si>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</si>
  <si>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</si>
  <si>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04 Feb 2025</t>
  </si>
  <si>
    <t>Law</t>
  </si>
  <si>
    <t>Conversion of IEC TC 64/PT 60364-7-716 into IEC TC 64/MT 49</t>
  </si>
  <si>
    <t>Rules Changes</t>
  </si>
  <si>
    <t>IEEE Computer Society Marketing of IEEE 802 LMSC Stds</t>
  </si>
  <si>
    <t>ME*</t>
  </si>
  <si>
    <t>AU</t>
  </si>
  <si>
    <t>Approve Draft response to France ARCEP's consultation
Move to approve document  https://mentor.ieee.org/802.18/dcn/24/18-24-0129-01-0000-proposed-response-to-france-arcep-s-consultation-on-uwb.pdf  for submission to MIC before the submission deadline, with editorial license granted to the IEEE 802.18 chair.
M: Au     S: Powell</t>
  </si>
  <si>
    <t xml:space="preserve">Update - EC Action Item Summary
</t>
  </si>
  <si>
    <t>Parsons</t>
  </si>
  <si>
    <t xml:space="preserve">Liaison to JASPAR </t>
  </si>
  <si>
    <t>IEEE 802.3 Standards Committee External Liaison coordinator (aka liaison officer) to INCITS/Fibre Channel
Motion: Confirm the appointment of Tom Palkert as the IEEE 802.3 Standards Committee External Liaison coordinator to the International Committee for Information Technology Standards/Fibre Channel Technical Committee (INCITS/Fibre Channel)
M: Law     S: D'Ambrosia</t>
  </si>
  <si>
    <t>R2</t>
  </si>
  <si>
    <t xml:space="preserve">Approval Minutes
· https://mentor.ieee.org/802-ec/dcn/24/ec-24-0162-00-00EC-jul-2024-plenary-802-ec-opening-minutes.pdf
· https://mentor.ieee.org/802-ec/dcn/24/ec-24-0163-00-00EC-jul-2024-plenary-802-ec-closing-minutes.pdf
· https://mentor.ieee.org/802-ec/dcn/24/ec-24-0232-00-00EC-01-oct-2024-802-lmsc-conference-call-minutes.pdf
· Nov 2024 802 EC Opening Minutes - https://mentor.ieee.org/802-ec/dcn/24/ec-24-0241-03-00EC-nov-2024-plenary-802-lmsc-opening-minutes.pdf
· Nov 2024 802 EC Closing Minutes - https://mentor.ieee.org/802-ec/dcn/24/ec-24-0242-00-00EC-nov-2024-plenary-802-lmsc-closing-minutes.pdf
</t>
  </si>
  <si>
    <t>Beth Kochuparambil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</si>
</sst>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left" vertical="top"/>
    </xf>
    <xf numFmtId="2" fontId="12" fillId="4" borderId="0" xfId="0" applyNumberFormat="1" applyFont="1" applyFill="1" applyAlignment="1">
      <alignment horizontal="left" vertical="top"/>
    </xf>
    <xf numFmtId="2" fontId="12" fillId="4" borderId="1" xfId="0" applyNumberFormat="1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vertical="top" wrapText="1"/>
    </xf>
    <xf numFmtId="2" fontId="8" fillId="4" borderId="1" xfId="0" applyNumberFormat="1" applyFont="1" applyFill="1" applyBorder="1" applyAlignment="1">
      <alignment vertical="top"/>
    </xf>
    <xf numFmtId="2" fontId="12" fillId="0" borderId="1" xfId="0" applyNumberFormat="1" applyFont="1" applyBorder="1" applyAlignment="1">
      <alignment horizontal="left" vertical="top"/>
    </xf>
    <xf numFmtId="2" fontId="13" fillId="2" borderId="23" xfId="0" applyNumberFormat="1" applyFont="1" applyFill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vertical="top" wrapText="1"/>
    </xf>
    <xf numFmtId="2" fontId="12" fillId="0" borderId="24" xfId="0" applyNumberFormat="1" applyFont="1" applyBorder="1" applyAlignment="1">
      <alignment horizontal="left" vertical="top"/>
    </xf>
    <xf numFmtId="2" fontId="12" fillId="0" borderId="25" xfId="0" applyNumberFormat="1" applyFont="1" applyBorder="1" applyAlignment="1">
      <alignment horizontal="left" vertical="top"/>
    </xf>
    <xf numFmtId="2" fontId="12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vertical="top"/>
    </xf>
    <xf numFmtId="1" fontId="8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/>
    <xf numFmtId="0" fontId="0" fillId="0" borderId="26" xfId="0" applyBorder="1"/>
    <xf numFmtId="0" fontId="1" fillId="0" borderId="26" xfId="0" applyFont="1" applyBorder="1" applyAlignment="1">
      <alignment wrapText="1"/>
    </xf>
    <xf numFmtId="0" fontId="2" fillId="0" borderId="2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5" fillId="4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 vertical="top" wrapText="1"/>
    </xf>
    <xf numFmtId="165" fontId="9" fillId="2" borderId="3" xfId="0" applyNumberFormat="1" applyFont="1" applyFill="1" applyBorder="1" applyAlignment="1">
      <alignment horizontal="right" vertical="top" wrapText="1"/>
    </xf>
    <xf numFmtId="165" fontId="12" fillId="4" borderId="1" xfId="0" applyNumberFormat="1" applyFont="1" applyFill="1" applyBorder="1" applyAlignment="1">
      <alignment vertical="top" wrapText="1"/>
    </xf>
    <xf numFmtId="165" fontId="12" fillId="3" borderId="1" xfId="0" applyNumberFormat="1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 indent="2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right" vertical="top" wrapText="1"/>
    </xf>
    <xf numFmtId="2" fontId="6" fillId="0" borderId="27" xfId="0" applyNumberFormat="1" applyFont="1" applyBorder="1" applyAlignment="1">
      <alignment horizontal="center" vertical="top" wrapText="1"/>
    </xf>
    <xf numFmtId="0" fontId="7" fillId="4" borderId="27" xfId="0" applyFont="1" applyFill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left" vertical="top" wrapText="1"/>
    </xf>
    <xf numFmtId="1" fontId="5" fillId="4" borderId="2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="140" zoomScaleNormal="140" zoomScaleSheetLayoutView="110" workbookViewId="0">
      <selection activeCell="C19" sqref="C19"/>
    </sheetView>
  </sheetViews>
  <sheetFormatPr defaultColWidth="8.85546875" defaultRowHeight="12.75" x14ac:dyDescent="0.25"/>
  <cols>
    <col min="1" max="1" width="5.7109375" style="30" customWidth="1"/>
    <col min="2" max="2" width="7.7109375" style="67" customWidth="1"/>
    <col min="3" max="3" width="53" style="30" customWidth="1"/>
    <col min="4" max="4" width="13.5703125" style="30" customWidth="1"/>
    <col min="5" max="5" width="5.140625" style="67" customWidth="1"/>
    <col min="6" max="6" width="10.7109375" style="30" customWidth="1"/>
    <col min="7" max="7" width="9.85546875" style="29" customWidth="1"/>
    <col min="8" max="8" width="13.140625" style="30" customWidth="1"/>
    <col min="9" max="9" width="15.85546875" style="30" customWidth="1"/>
    <col min="10" max="16384" width="8.85546875" style="30"/>
  </cols>
  <sheetData>
    <row r="1" spans="1:9" ht="25.5" x14ac:dyDescent="0.25">
      <c r="A1" s="25" t="s">
        <v>83</v>
      </c>
      <c r="B1" s="26"/>
      <c r="C1" s="86" t="s">
        <v>55</v>
      </c>
      <c r="D1" s="27"/>
      <c r="E1" s="28"/>
      <c r="F1" s="105"/>
    </row>
    <row r="2" spans="1:9" x14ac:dyDescent="0.25">
      <c r="A2" s="31"/>
      <c r="B2" s="75"/>
      <c r="C2" s="84" t="s">
        <v>71</v>
      </c>
      <c r="D2" s="32"/>
      <c r="E2" s="33"/>
      <c r="F2" s="106"/>
    </row>
    <row r="3" spans="1:9" x14ac:dyDescent="0.25">
      <c r="A3" s="34"/>
      <c r="B3" s="35"/>
      <c r="C3" s="36"/>
      <c r="D3" s="32"/>
      <c r="E3" s="33"/>
      <c r="F3" s="106"/>
    </row>
    <row r="4" spans="1:9" ht="25.5" x14ac:dyDescent="0.25">
      <c r="A4" s="37" t="s">
        <v>1</v>
      </c>
      <c r="B4" s="35" t="s">
        <v>2</v>
      </c>
      <c r="C4" s="38" t="s">
        <v>26</v>
      </c>
      <c r="D4" s="32"/>
      <c r="E4" s="33" t="s">
        <v>2</v>
      </c>
      <c r="F4" s="107" t="s">
        <v>2</v>
      </c>
    </row>
    <row r="5" spans="1:9" x14ac:dyDescent="0.25">
      <c r="A5" s="39"/>
      <c r="B5" s="40"/>
      <c r="C5" s="41" t="s">
        <v>3</v>
      </c>
      <c r="D5" s="42"/>
      <c r="E5" s="43"/>
      <c r="F5" s="108"/>
    </row>
    <row r="6" spans="1:9" x14ac:dyDescent="0.25">
      <c r="A6" s="44"/>
      <c r="B6" s="45"/>
      <c r="C6" s="46" t="s">
        <v>4</v>
      </c>
      <c r="D6" s="46"/>
      <c r="E6" s="47"/>
      <c r="F6" s="109"/>
    </row>
    <row r="7" spans="1:9" s="56" customFormat="1" x14ac:dyDescent="0.25">
      <c r="A7" s="71"/>
      <c r="B7" s="72"/>
      <c r="C7" s="73"/>
      <c r="D7" s="73"/>
      <c r="E7" s="53"/>
      <c r="F7" s="110"/>
      <c r="G7" s="74"/>
    </row>
    <row r="8" spans="1:9" x14ac:dyDescent="0.25">
      <c r="A8" s="76">
        <f>1</f>
        <v>1</v>
      </c>
      <c r="B8" s="69"/>
      <c r="C8" s="70" t="s">
        <v>5</v>
      </c>
      <c r="D8" s="50" t="s">
        <v>56</v>
      </c>
      <c r="E8" s="33">
        <v>1</v>
      </c>
      <c r="F8" s="111">
        <f>TIME(14,0,0)</f>
        <v>0.58333333333333337</v>
      </c>
    </row>
    <row r="9" spans="1:9" x14ac:dyDescent="0.25">
      <c r="A9" s="85">
        <f t="shared" ref="A9" si="0">A8+0.01</f>
        <v>1.01</v>
      </c>
      <c r="B9" s="69"/>
      <c r="C9" s="70" t="s">
        <v>70</v>
      </c>
      <c r="D9" s="50" t="s">
        <v>44</v>
      </c>
      <c r="E9" s="33">
        <v>5</v>
      </c>
      <c r="F9" s="113">
        <f t="shared" ref="F9" si="1">F8+TIME(0,E8,0)</f>
        <v>0.58402777777777781</v>
      </c>
    </row>
    <row r="10" spans="1:9" x14ac:dyDescent="0.25">
      <c r="A10" s="76"/>
      <c r="B10" s="69"/>
      <c r="C10" s="70"/>
      <c r="D10" s="50"/>
      <c r="E10" s="33"/>
      <c r="F10" s="106"/>
    </row>
    <row r="11" spans="1:9" x14ac:dyDescent="0.25">
      <c r="A11" s="76">
        <f>2</f>
        <v>2</v>
      </c>
      <c r="B11" s="49" t="s">
        <v>6</v>
      </c>
      <c r="C11" s="50" t="s">
        <v>29</v>
      </c>
      <c r="D11" s="50" t="s">
        <v>56</v>
      </c>
      <c r="E11" s="33">
        <v>5</v>
      </c>
      <c r="F11" s="111">
        <f>F9+TIME(0,E9,0)</f>
        <v>0.58750000000000002</v>
      </c>
      <c r="G11" s="116"/>
      <c r="H11" s="116"/>
      <c r="I11" s="116"/>
    </row>
    <row r="12" spans="1:9" ht="25.5" x14ac:dyDescent="0.25">
      <c r="A12" s="85">
        <f t="shared" ref="A12:A13" si="2">A11+0.01</f>
        <v>2.0099999999999998</v>
      </c>
      <c r="B12" s="87" t="s">
        <v>7</v>
      </c>
      <c r="C12" s="88" t="s">
        <v>49</v>
      </c>
      <c r="D12" s="80" t="s">
        <v>56</v>
      </c>
      <c r="E12" s="83">
        <v>2</v>
      </c>
      <c r="F12" s="113">
        <f t="shared" ref="F12:F34" si="3">F11+TIME(0,E11,0)</f>
        <v>0.59097222222222223</v>
      </c>
      <c r="H12" s="29"/>
      <c r="I12" s="29"/>
    </row>
    <row r="13" spans="1:9" ht="172.35" customHeight="1" x14ac:dyDescent="0.25">
      <c r="A13" s="91">
        <f t="shared" si="2"/>
        <v>2.0199999999999996</v>
      </c>
      <c r="B13" s="92" t="s">
        <v>58</v>
      </c>
      <c r="C13" s="93" t="s">
        <v>84</v>
      </c>
      <c r="D13" s="94" t="s">
        <v>44</v>
      </c>
      <c r="E13" s="95">
        <v>0</v>
      </c>
      <c r="F13" s="114">
        <f t="shared" si="3"/>
        <v>0.59236111111111112</v>
      </c>
      <c r="H13" s="29"/>
      <c r="I13" s="29"/>
    </row>
    <row r="14" spans="1:9" s="56" customFormat="1" x14ac:dyDescent="0.25">
      <c r="A14" s="77"/>
      <c r="B14" s="78"/>
      <c r="C14" s="79"/>
      <c r="D14" s="80"/>
      <c r="E14" s="83"/>
      <c r="F14" s="113">
        <f t="shared" si="3"/>
        <v>0.59236111111111112</v>
      </c>
      <c r="G14" s="74"/>
      <c r="H14" s="74"/>
      <c r="I14" s="74"/>
    </row>
    <row r="15" spans="1:9" x14ac:dyDescent="0.25">
      <c r="A15" s="76">
        <f>3</f>
        <v>3</v>
      </c>
      <c r="B15" s="49" t="s">
        <v>7</v>
      </c>
      <c r="C15" s="50" t="s">
        <v>8</v>
      </c>
      <c r="D15" s="50" t="s">
        <v>56</v>
      </c>
      <c r="E15" s="33">
        <v>5</v>
      </c>
      <c r="F15" s="113">
        <f t="shared" si="3"/>
        <v>0.59236111111111112</v>
      </c>
    </row>
    <row r="16" spans="1:9" x14ac:dyDescent="0.25">
      <c r="A16" s="81">
        <f t="shared" ref="A16:A19" si="4">A15+0.01</f>
        <v>3.01</v>
      </c>
      <c r="B16" s="49" t="s">
        <v>6</v>
      </c>
      <c r="C16" s="50" t="s">
        <v>51</v>
      </c>
      <c r="D16" s="50" t="s">
        <v>0</v>
      </c>
      <c r="E16" s="33">
        <v>10</v>
      </c>
      <c r="F16" s="111">
        <f t="shared" si="3"/>
        <v>0.59583333333333333</v>
      </c>
    </row>
    <row r="17" spans="1:10" x14ac:dyDescent="0.25">
      <c r="A17" s="81">
        <f t="shared" si="4"/>
        <v>3.0199999999999996</v>
      </c>
      <c r="B17" s="49" t="s">
        <v>7</v>
      </c>
      <c r="C17" s="50" t="s">
        <v>50</v>
      </c>
      <c r="D17" s="50" t="s">
        <v>59</v>
      </c>
      <c r="E17" s="33">
        <v>10</v>
      </c>
      <c r="F17" s="111">
        <f t="shared" si="3"/>
        <v>0.60277777777777775</v>
      </c>
    </row>
    <row r="18" spans="1:10" x14ac:dyDescent="0.25">
      <c r="A18" s="81">
        <f t="shared" si="4"/>
        <v>3.0299999999999994</v>
      </c>
      <c r="B18" s="49" t="s">
        <v>6</v>
      </c>
      <c r="C18" s="50" t="s">
        <v>74</v>
      </c>
      <c r="D18" s="50" t="s">
        <v>0</v>
      </c>
      <c r="E18" s="33">
        <v>15</v>
      </c>
      <c r="F18" s="111">
        <f t="shared" si="3"/>
        <v>0.60972222222222217</v>
      </c>
    </row>
    <row r="19" spans="1:10" x14ac:dyDescent="0.25">
      <c r="A19" s="81">
        <f t="shared" si="4"/>
        <v>3.0399999999999991</v>
      </c>
      <c r="B19" s="49" t="s">
        <v>46</v>
      </c>
      <c r="C19" s="50" t="s">
        <v>75</v>
      </c>
      <c r="D19" s="50" t="s">
        <v>56</v>
      </c>
      <c r="E19" s="33">
        <v>10</v>
      </c>
      <c r="F19" s="111">
        <f t="shared" si="3"/>
        <v>0.6201388888888888</v>
      </c>
    </row>
    <row r="20" spans="1:10" x14ac:dyDescent="0.25">
      <c r="A20" s="81"/>
      <c r="B20" s="49"/>
      <c r="C20" s="50"/>
      <c r="D20" s="50"/>
      <c r="E20" s="33"/>
      <c r="F20" s="111">
        <f t="shared" si="3"/>
        <v>0.62708333333333321</v>
      </c>
    </row>
    <row r="21" spans="1:10" ht="15" customHeight="1" x14ac:dyDescent="0.25">
      <c r="A21" s="81">
        <f>3.09</f>
        <v>3.09</v>
      </c>
      <c r="B21" s="49" t="s">
        <v>46</v>
      </c>
      <c r="C21" s="50" t="s">
        <v>79</v>
      </c>
      <c r="D21" s="50" t="s">
        <v>44</v>
      </c>
      <c r="E21" s="33">
        <v>5</v>
      </c>
      <c r="F21" s="111">
        <f t="shared" si="3"/>
        <v>0.62708333333333321</v>
      </c>
    </row>
    <row r="22" spans="1:10" x14ac:dyDescent="0.25">
      <c r="A22" s="48"/>
      <c r="B22" s="49"/>
      <c r="C22" s="50"/>
      <c r="D22" s="50"/>
      <c r="E22" s="33"/>
      <c r="F22" s="111">
        <f t="shared" si="3"/>
        <v>0.63055555555555542</v>
      </c>
    </row>
    <row r="23" spans="1:10" x14ac:dyDescent="0.25">
      <c r="A23" s="89">
        <f>4</f>
        <v>4</v>
      </c>
      <c r="B23" s="49"/>
      <c r="C23" s="115" t="s">
        <v>47</v>
      </c>
      <c r="D23" s="50"/>
      <c r="E23" s="33"/>
      <c r="F23" s="111">
        <f t="shared" si="3"/>
        <v>0.63055555555555542</v>
      </c>
    </row>
    <row r="24" spans="1:10" ht="25.5" customHeight="1" x14ac:dyDescent="0.25">
      <c r="A24" s="81">
        <f t="shared" ref="A24:A27" si="5">A23+0.01</f>
        <v>4.01</v>
      </c>
      <c r="B24" s="49" t="s">
        <v>7</v>
      </c>
      <c r="C24" s="115" t="s">
        <v>73</v>
      </c>
      <c r="D24" s="50" t="s">
        <v>72</v>
      </c>
      <c r="E24" s="33">
        <v>5</v>
      </c>
      <c r="F24" s="111">
        <f t="shared" si="3"/>
        <v>0.63055555555555542</v>
      </c>
    </row>
    <row r="25" spans="1:10" ht="89.25" x14ac:dyDescent="0.25">
      <c r="A25" s="91">
        <f t="shared" si="5"/>
        <v>4.0199999999999996</v>
      </c>
      <c r="B25" s="117" t="s">
        <v>76</v>
      </c>
      <c r="C25" s="118" t="s">
        <v>78</v>
      </c>
      <c r="D25" s="119" t="s">
        <v>77</v>
      </c>
      <c r="E25" s="47">
        <v>0</v>
      </c>
      <c r="F25" s="120">
        <f t="shared" si="3"/>
        <v>0.63402777777777763</v>
      </c>
    </row>
    <row r="26" spans="1:10" x14ac:dyDescent="0.25">
      <c r="A26" s="81">
        <f t="shared" si="5"/>
        <v>4.0299999999999994</v>
      </c>
      <c r="B26" s="49" t="s">
        <v>7</v>
      </c>
      <c r="C26" s="115" t="s">
        <v>81</v>
      </c>
      <c r="D26" s="50" t="s">
        <v>80</v>
      </c>
      <c r="E26" s="33">
        <v>2</v>
      </c>
      <c r="F26" s="111">
        <f t="shared" si="3"/>
        <v>0.63402777777777763</v>
      </c>
    </row>
    <row r="27" spans="1:10" ht="102" x14ac:dyDescent="0.25">
      <c r="A27" s="91">
        <f t="shared" si="5"/>
        <v>4.0399999999999991</v>
      </c>
      <c r="B27" s="117" t="s">
        <v>76</v>
      </c>
      <c r="C27" s="118" t="s">
        <v>82</v>
      </c>
      <c r="D27" s="119" t="s">
        <v>72</v>
      </c>
      <c r="E27" s="47">
        <v>0</v>
      </c>
      <c r="F27" s="120">
        <f t="shared" si="3"/>
        <v>0.63541666666666652</v>
      </c>
    </row>
    <row r="28" spans="1:10" x14ac:dyDescent="0.25">
      <c r="A28" s="81"/>
      <c r="B28" s="49"/>
      <c r="C28" s="52"/>
      <c r="D28" s="50"/>
      <c r="E28" s="53"/>
      <c r="F28" s="111">
        <f t="shared" si="3"/>
        <v>0.63541666666666652</v>
      </c>
    </row>
    <row r="29" spans="1:10" x14ac:dyDescent="0.25">
      <c r="A29" s="90">
        <f>5</f>
        <v>5</v>
      </c>
      <c r="B29" s="49"/>
      <c r="C29" s="50" t="s">
        <v>35</v>
      </c>
      <c r="D29" s="50"/>
      <c r="E29" s="33"/>
      <c r="F29" s="111">
        <f t="shared" si="3"/>
        <v>0.63541666666666652</v>
      </c>
      <c r="G29" s="55"/>
      <c r="H29" s="54"/>
      <c r="I29" s="55"/>
      <c r="J29" s="55"/>
    </row>
    <row r="30" spans="1:10" x14ac:dyDescent="0.25">
      <c r="A30" s="51"/>
      <c r="B30" s="49"/>
      <c r="C30" s="50"/>
      <c r="D30" s="50"/>
      <c r="E30" s="33"/>
      <c r="F30" s="111">
        <f t="shared" si="3"/>
        <v>0.63541666666666652</v>
      </c>
      <c r="G30" s="55"/>
      <c r="H30" s="55"/>
      <c r="I30" s="55"/>
      <c r="J30" s="55"/>
    </row>
    <row r="31" spans="1:10" x14ac:dyDescent="0.25">
      <c r="A31" s="76">
        <f>6</f>
        <v>6</v>
      </c>
      <c r="B31" s="49"/>
      <c r="C31" s="50" t="s">
        <v>48</v>
      </c>
      <c r="D31" s="50"/>
      <c r="E31" s="33"/>
      <c r="F31" s="111">
        <f t="shared" si="3"/>
        <v>0.63541666666666652</v>
      </c>
      <c r="G31" s="55"/>
      <c r="H31" s="55"/>
      <c r="I31" s="55"/>
      <c r="J31" s="55"/>
    </row>
    <row r="32" spans="1:10" x14ac:dyDescent="0.2">
      <c r="A32" s="48"/>
      <c r="B32" s="49"/>
      <c r="C32" s="57"/>
      <c r="D32" s="58"/>
      <c r="E32" s="59"/>
      <c r="F32" s="111">
        <f t="shared" si="3"/>
        <v>0.63541666666666652</v>
      </c>
      <c r="G32" s="55"/>
      <c r="H32" s="55"/>
      <c r="I32" s="55"/>
      <c r="J32" s="55"/>
    </row>
    <row r="33" spans="1:10" ht="25.5" x14ac:dyDescent="0.25">
      <c r="A33" s="76">
        <f>9</f>
        <v>9</v>
      </c>
      <c r="B33" s="49"/>
      <c r="C33" s="60" t="s">
        <v>28</v>
      </c>
      <c r="D33" s="50" t="s">
        <v>57</v>
      </c>
      <c r="E33" s="61">
        <v>5</v>
      </c>
      <c r="F33" s="111">
        <f t="shared" si="3"/>
        <v>0.63541666666666652</v>
      </c>
      <c r="G33" s="55"/>
      <c r="H33" s="55"/>
      <c r="I33" s="55"/>
      <c r="J33" s="55"/>
    </row>
    <row r="34" spans="1:10" x14ac:dyDescent="0.25">
      <c r="A34" s="76"/>
      <c r="B34" s="121"/>
      <c r="C34" s="122"/>
      <c r="D34" s="123"/>
      <c r="E34" s="124"/>
      <c r="F34" s="111">
        <f t="shared" si="3"/>
        <v>0.63888888888888873</v>
      </c>
      <c r="G34" s="55"/>
      <c r="H34" s="55"/>
      <c r="I34" s="55"/>
      <c r="J34" s="55"/>
    </row>
    <row r="35" spans="1:10" ht="14.65" customHeight="1" thickBot="1" x14ac:dyDescent="0.3">
      <c r="A35" s="82">
        <f>10</f>
        <v>10</v>
      </c>
      <c r="B35" s="62" t="s">
        <v>6</v>
      </c>
      <c r="C35" s="63" t="s">
        <v>30</v>
      </c>
      <c r="D35" s="64" t="s">
        <v>56</v>
      </c>
      <c r="E35" s="65"/>
      <c r="F35" s="112">
        <v>0.66666666666666663</v>
      </c>
      <c r="G35" s="66"/>
      <c r="H35" s="55"/>
    </row>
    <row r="39" spans="1:10" x14ac:dyDescent="0.25">
      <c r="C39" s="68"/>
    </row>
    <row r="40" spans="1:10" x14ac:dyDescent="0.25">
      <c r="C40" s="68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1"/>
  <sheetViews>
    <sheetView zoomScale="110" zoomScaleNormal="110" workbookViewId="0">
      <selection activeCell="C30" sqref="C30"/>
    </sheetView>
  </sheetViews>
  <sheetFormatPr defaultRowHeight="15" x14ac:dyDescent="0.25"/>
  <cols>
    <col min="1" max="1" width="4" style="96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97" t="s">
        <v>9</v>
      </c>
      <c r="C2" s="97" t="s">
        <v>10</v>
      </c>
      <c r="D2" s="98" t="s">
        <v>11</v>
      </c>
      <c r="E2" s="98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96">
        <v>1</v>
      </c>
      <c r="B3" s="97" t="s">
        <v>12</v>
      </c>
      <c r="C3" s="99" t="s">
        <v>14</v>
      </c>
      <c r="D3" s="97">
        <v>1</v>
      </c>
      <c r="E3" s="97"/>
      <c r="F3" s="9"/>
      <c r="G3" s="13"/>
      <c r="H3" s="4"/>
      <c r="I3" s="14"/>
    </row>
    <row r="4" spans="1:9" ht="15.75" thickBot="1" x14ac:dyDescent="0.3">
      <c r="A4" s="96">
        <v>2</v>
      </c>
      <c r="B4" s="97" t="s">
        <v>13</v>
      </c>
      <c r="C4" s="100" t="s">
        <v>60</v>
      </c>
      <c r="D4" s="97">
        <v>1</v>
      </c>
      <c r="E4" s="97"/>
      <c r="F4" s="9"/>
      <c r="G4" s="13"/>
      <c r="H4" s="4"/>
      <c r="I4" s="14"/>
    </row>
    <row r="5" spans="1:9" ht="15.75" thickBot="1" x14ac:dyDescent="0.3">
      <c r="A5" s="96">
        <v>3</v>
      </c>
      <c r="B5" s="97" t="s">
        <v>13</v>
      </c>
      <c r="C5" s="99" t="s">
        <v>43</v>
      </c>
      <c r="D5" s="97">
        <v>1</v>
      </c>
      <c r="E5" s="97"/>
      <c r="F5" s="9"/>
      <c r="G5" s="15"/>
      <c r="H5" s="5"/>
      <c r="I5" s="16"/>
    </row>
    <row r="6" spans="1:9" ht="15.75" thickBot="1" x14ac:dyDescent="0.3">
      <c r="A6" s="96">
        <v>4</v>
      </c>
      <c r="B6" s="97" t="s">
        <v>15</v>
      </c>
      <c r="C6" s="99" t="s">
        <v>16</v>
      </c>
      <c r="D6" s="97">
        <v>1</v>
      </c>
      <c r="E6" s="97"/>
      <c r="F6" s="9"/>
      <c r="G6" s="15"/>
      <c r="H6" s="5"/>
      <c r="I6" s="16"/>
    </row>
    <row r="7" spans="1:9" ht="15.75" thickBot="1" x14ac:dyDescent="0.3">
      <c r="A7" s="96">
        <v>5</v>
      </c>
      <c r="B7" s="97" t="s">
        <v>17</v>
      </c>
      <c r="C7" s="99" t="s">
        <v>18</v>
      </c>
      <c r="D7" s="97">
        <v>1</v>
      </c>
      <c r="E7" s="97"/>
      <c r="F7" s="9"/>
      <c r="G7" s="15"/>
      <c r="H7" s="5"/>
      <c r="I7" s="16"/>
    </row>
    <row r="8" spans="1:9" ht="15.75" thickBot="1" x14ac:dyDescent="0.3">
      <c r="A8" s="96">
        <v>6</v>
      </c>
      <c r="B8" s="97" t="s">
        <v>27</v>
      </c>
      <c r="C8" s="99" t="s">
        <v>19</v>
      </c>
      <c r="D8" s="97">
        <v>1</v>
      </c>
      <c r="E8" s="97"/>
      <c r="F8" s="9"/>
      <c r="G8" s="15"/>
      <c r="H8" s="5"/>
      <c r="I8" s="16"/>
    </row>
    <row r="9" spans="1:9" ht="15.75" thickBot="1" x14ac:dyDescent="0.3">
      <c r="A9" s="96">
        <v>7</v>
      </c>
      <c r="B9" s="97">
        <v>1</v>
      </c>
      <c r="C9" s="99" t="s">
        <v>52</v>
      </c>
      <c r="D9" s="97">
        <v>1</v>
      </c>
      <c r="E9" s="97"/>
      <c r="F9" s="9"/>
      <c r="G9" s="15"/>
      <c r="H9" s="5"/>
      <c r="I9" s="16"/>
    </row>
    <row r="10" spans="1:9" ht="15.75" thickBot="1" x14ac:dyDescent="0.3">
      <c r="A10" s="96">
        <v>8</v>
      </c>
      <c r="B10" s="97">
        <v>3</v>
      </c>
      <c r="C10" s="99" t="s">
        <v>20</v>
      </c>
      <c r="D10" s="97">
        <v>1</v>
      </c>
      <c r="E10" s="97"/>
      <c r="F10" s="9"/>
      <c r="G10" s="15"/>
      <c r="H10" s="5"/>
      <c r="I10" s="16"/>
    </row>
    <row r="11" spans="1:9" ht="15.75" thickBot="1" x14ac:dyDescent="0.3">
      <c r="A11" s="96">
        <v>9</v>
      </c>
      <c r="B11" s="97">
        <v>11</v>
      </c>
      <c r="C11" s="101" t="s">
        <v>61</v>
      </c>
      <c r="D11" s="97">
        <v>1</v>
      </c>
      <c r="E11" s="97"/>
      <c r="F11" s="9"/>
      <c r="G11" s="15"/>
      <c r="H11" s="5"/>
      <c r="I11" s="16"/>
    </row>
    <row r="12" spans="1:9" ht="15.75" thickBot="1" x14ac:dyDescent="0.3">
      <c r="A12" s="96">
        <v>10</v>
      </c>
      <c r="B12" s="97">
        <v>15</v>
      </c>
      <c r="C12" s="99" t="s">
        <v>53</v>
      </c>
      <c r="D12" s="97">
        <v>1</v>
      </c>
      <c r="E12" s="97"/>
      <c r="F12" s="9"/>
      <c r="G12" s="15"/>
      <c r="H12" s="5"/>
      <c r="I12" s="16"/>
    </row>
    <row r="13" spans="1:9" ht="15" customHeight="1" thickBot="1" x14ac:dyDescent="0.3">
      <c r="A13" s="96">
        <v>11</v>
      </c>
      <c r="B13" s="97">
        <v>18</v>
      </c>
      <c r="C13" s="99" t="s">
        <v>54</v>
      </c>
      <c r="D13" s="97">
        <v>1</v>
      </c>
      <c r="E13" s="97"/>
      <c r="F13" s="9"/>
      <c r="G13" s="15"/>
      <c r="H13" s="5"/>
      <c r="I13" s="16"/>
    </row>
    <row r="14" spans="1:9" ht="15.75" thickBot="1" x14ac:dyDescent="0.3">
      <c r="A14" s="96">
        <v>12</v>
      </c>
      <c r="B14" s="97">
        <v>19</v>
      </c>
      <c r="C14" s="99" t="s">
        <v>62</v>
      </c>
      <c r="D14" s="97">
        <v>1</v>
      </c>
      <c r="E14" s="97"/>
      <c r="F14" s="9"/>
      <c r="G14" s="15"/>
      <c r="H14" s="5"/>
      <c r="I14" s="16"/>
    </row>
    <row r="15" spans="1:9" ht="15.75" thickBot="1" x14ac:dyDescent="0.3">
      <c r="A15" s="96">
        <v>15</v>
      </c>
      <c r="B15" s="97">
        <v>24</v>
      </c>
      <c r="C15" s="99" t="s">
        <v>39</v>
      </c>
      <c r="D15" s="97">
        <v>1</v>
      </c>
      <c r="E15" s="97"/>
      <c r="F15" s="9"/>
      <c r="G15" s="15"/>
      <c r="H15" s="5"/>
      <c r="I15" s="16"/>
    </row>
    <row r="16" spans="1:9" ht="18" customHeight="1" thickBot="1" x14ac:dyDescent="0.3">
      <c r="A16" s="96">
        <v>16</v>
      </c>
      <c r="B16" s="97" t="s">
        <v>22</v>
      </c>
      <c r="C16" s="99" t="s">
        <v>36</v>
      </c>
      <c r="D16" s="97" t="s">
        <v>21</v>
      </c>
      <c r="E16" s="97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96">
        <v>17</v>
      </c>
      <c r="B17" s="97" t="s">
        <v>22</v>
      </c>
      <c r="C17" s="99" t="s">
        <v>63</v>
      </c>
      <c r="D17" s="97" t="s">
        <v>21</v>
      </c>
      <c r="E17" s="97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96">
        <v>18</v>
      </c>
      <c r="B18" s="97" t="s">
        <v>22</v>
      </c>
      <c r="C18" s="99" t="s">
        <v>23</v>
      </c>
      <c r="D18" s="97" t="s">
        <v>21</v>
      </c>
      <c r="E18" s="97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96">
        <v>19</v>
      </c>
      <c r="B19" s="97" t="s">
        <v>22</v>
      </c>
      <c r="C19" s="99" t="s">
        <v>85</v>
      </c>
      <c r="D19" s="97" t="s">
        <v>21</v>
      </c>
      <c r="E19" s="97"/>
      <c r="F19" s="24"/>
      <c r="G19" s="17"/>
      <c r="H19" s="17"/>
      <c r="I19" s="17"/>
    </row>
    <row r="20" spans="1:9" ht="18" customHeight="1" thickBot="1" x14ac:dyDescent="0.3">
      <c r="A20" s="96">
        <v>20</v>
      </c>
      <c r="B20" s="97" t="s">
        <v>42</v>
      </c>
      <c r="C20" s="99" t="s">
        <v>64</v>
      </c>
      <c r="D20" s="97" t="s">
        <v>21</v>
      </c>
      <c r="E20" s="97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96">
        <v>21</v>
      </c>
      <c r="B21" s="97" t="s">
        <v>65</v>
      </c>
      <c r="C21" s="99" t="s">
        <v>66</v>
      </c>
      <c r="D21" s="97" t="s">
        <v>21</v>
      </c>
      <c r="E21" s="97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96">
        <v>22</v>
      </c>
      <c r="B22" s="97" t="s">
        <v>67</v>
      </c>
      <c r="C22" s="99" t="s">
        <v>52</v>
      </c>
      <c r="D22" s="97" t="s">
        <v>21</v>
      </c>
      <c r="E22" s="97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96">
        <v>23</v>
      </c>
      <c r="B23" s="97" t="s">
        <v>68</v>
      </c>
      <c r="C23" s="99" t="s">
        <v>62</v>
      </c>
      <c r="D23" s="97" t="s">
        <v>21</v>
      </c>
      <c r="E23" s="97"/>
      <c r="F23" s="24"/>
      <c r="G23" s="17" t="s">
        <v>34</v>
      </c>
      <c r="H23" s="17" t="s">
        <v>34</v>
      </c>
      <c r="I23" s="17" t="s">
        <v>34</v>
      </c>
    </row>
    <row r="24" spans="1:9" ht="18" customHeight="1" thickBot="1" x14ac:dyDescent="0.3">
      <c r="A24" s="96">
        <v>24</v>
      </c>
      <c r="B24" s="97" t="s">
        <v>69</v>
      </c>
      <c r="C24" s="99" t="s">
        <v>66</v>
      </c>
      <c r="D24" s="97" t="s">
        <v>21</v>
      </c>
      <c r="E24" s="97"/>
      <c r="F24" s="24"/>
      <c r="G24" s="17" t="s">
        <v>34</v>
      </c>
      <c r="H24" s="17" t="s">
        <v>34</v>
      </c>
      <c r="I24" s="17" t="s">
        <v>34</v>
      </c>
    </row>
    <row r="25" spans="1:9" ht="33.75" customHeight="1" thickTop="1" thickBot="1" x14ac:dyDescent="0.3">
      <c r="B25" s="102"/>
      <c r="C25" s="103" t="s">
        <v>24</v>
      </c>
      <c r="D25" s="104">
        <f>SUM(D3:D24)</f>
        <v>13</v>
      </c>
      <c r="E25" s="104">
        <f>SUM(E3:E24)</f>
        <v>0</v>
      </c>
      <c r="F25" s="3" t="s">
        <v>31</v>
      </c>
      <c r="G25" s="19">
        <f>COUNTIF(G3:G15,"y")</f>
        <v>0</v>
      </c>
      <c r="H25" s="2">
        <f>COUNTIF(H3:H15,"y")</f>
        <v>0</v>
      </c>
      <c r="I25" s="20">
        <f>COUNTIF(I3:I15,"y")</f>
        <v>0</v>
      </c>
    </row>
    <row r="26" spans="1:9" ht="38.25" customHeight="1" thickTop="1" thickBot="1" x14ac:dyDescent="0.3">
      <c r="F26" s="3" t="s">
        <v>32</v>
      </c>
      <c r="G26" s="19">
        <f>COUNTIF(G3:G15,"n")</f>
        <v>0</v>
      </c>
      <c r="H26" s="2">
        <f>COUNTIF(H3:H15,"n")</f>
        <v>0</v>
      </c>
      <c r="I26" s="20">
        <f>COUNTIF(I3:I15,"n")</f>
        <v>0</v>
      </c>
    </row>
    <row r="27" spans="1:9" ht="17.25" thickTop="1" thickBot="1" x14ac:dyDescent="0.3">
      <c r="F27" s="3" t="s">
        <v>33</v>
      </c>
      <c r="G27" s="21">
        <f>COUNTIF(G3:G15,"a")</f>
        <v>0</v>
      </c>
      <c r="H27" s="22">
        <f>COUNTIF(H3:H15,"a")</f>
        <v>0</v>
      </c>
      <c r="I27" s="23">
        <f>COUNTIF(I3:I15,"a")</f>
        <v>0</v>
      </c>
    </row>
    <row r="28" spans="1:9" x14ac:dyDescent="0.25">
      <c r="B28" t="s">
        <v>25</v>
      </c>
    </row>
    <row r="29" spans="1:9" x14ac:dyDescent="0.25">
      <c r="B29" s="7"/>
    </row>
    <row r="30" spans="1:9" x14ac:dyDescent="0.25">
      <c r="B30" t="s">
        <v>37</v>
      </c>
    </row>
    <row r="31" spans="1:9" x14ac:dyDescent="0.25">
      <c r="B31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Feb Agenda</vt:lpstr>
      <vt:lpstr>EC Roster - Vote Calculator</vt:lpstr>
      <vt:lpstr>'EC Telecon Tues 04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2025-01-27T16:25:38Z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