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EC Phone Conferences/22_0607/"/>
    </mc:Choice>
  </mc:AlternateContent>
  <xr:revisionPtr revIDLastSave="15" documentId="8_{D7D2AFB1-7BD7-44FF-BF2B-65DA9FDF925E}" xr6:coauthVersionLast="47" xr6:coauthVersionMax="47" xr10:uidLastSave="{8DB8CD6F-8A12-4078-B7E8-AD72E8885EC0}"/>
  <bookViews>
    <workbookView xWindow="-29550" yWindow="5220" windowWidth="19755" windowHeight="25500" xr2:uid="{00000000-000D-0000-FFFF-FFFF00000000}"/>
  </bookViews>
  <sheets>
    <sheet name="EC Telecon Tues 7 Jun Agenda" sheetId="1" r:id="rId1"/>
    <sheet name="EC Roster - Vote Calculator" sheetId="2" r:id="rId2"/>
  </sheets>
  <definedNames>
    <definedName name="_xlnm.Print_Area" localSheetId="0">'EC Telecon Tues 7 Jun Agenda'!$A$1:$G$44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9" i="1" l="1"/>
  <c r="F40" i="1" s="1"/>
  <c r="F41" i="1" s="1"/>
  <c r="F42" i="1" s="1"/>
  <c r="A44" i="1"/>
  <c r="F8" i="1"/>
  <c r="A42" i="1" l="1"/>
  <c r="A38" i="1" l="1"/>
  <c r="A39" i="1" s="1"/>
  <c r="A40" i="1" s="1"/>
  <c r="A36" i="1"/>
  <c r="A18" i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13" i="1"/>
  <c r="A14" i="1" s="1"/>
  <c r="A15" i="1" s="1"/>
  <c r="A16" i="1" s="1"/>
  <c r="A9" i="1"/>
  <c r="A10" i="1" s="1"/>
  <c r="A11" i="1" s="1"/>
  <c r="A8" i="1"/>
  <c r="E19" i="2" l="1"/>
  <c r="H21" i="2" l="1"/>
  <c r="H20" i="2"/>
  <c r="H19" i="2"/>
  <c r="I21" i="2" l="1"/>
  <c r="I20" i="2"/>
  <c r="I19" i="2"/>
  <c r="G21" i="2"/>
  <c r="G20" i="2"/>
  <c r="G19" i="2"/>
  <c r="D19" i="2" l="1"/>
  <c r="F9" i="1"/>
  <c r="F13" i="1" l="1"/>
  <c r="F14" i="1" s="1"/>
  <c r="F15" i="1" s="1"/>
  <c r="F16" i="1" s="1"/>
  <c r="F17" i="1" s="1"/>
  <c r="F10" i="1"/>
  <c r="F11" i="1" s="1"/>
  <c r="F18" i="1" l="1"/>
  <c r="F19" i="1" l="1"/>
  <c r="F20" i="1" s="1"/>
  <c r="F21" i="1" s="1"/>
  <c r="F22" i="1" l="1"/>
  <c r="F23" i="1" s="1"/>
  <c r="F24" i="1" l="1"/>
  <c r="F25" i="1" s="1"/>
  <c r="F26" i="1" s="1"/>
  <c r="F27" i="1" s="1"/>
  <c r="F28" i="1" s="1"/>
  <c r="F29" i="1" s="1"/>
  <c r="F30" i="1" s="1"/>
  <c r="F31" i="1" s="1"/>
  <c r="F32" i="1" s="1"/>
  <c r="F33" i="1" l="1"/>
  <c r="F34" i="1" l="1"/>
  <c r="F35" i="1" s="1"/>
  <c r="F36" i="1" s="1"/>
  <c r="F37" i="1" s="1"/>
  <c r="F38" i="1" s="1"/>
  <c r="F43" i="1" s="1"/>
</calcChain>
</file>

<file path=xl/sharedStrings.xml><?xml version="1.0" encoding="utf-8"?>
<sst xmlns="http://schemas.openxmlformats.org/spreadsheetml/2006/main" count="152" uniqueCount="101">
  <si>
    <t>Rosdahl</t>
  </si>
  <si>
    <t>Nikolich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</si>
  <si>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</si>
  <si>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</si>
  <si>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</si>
  <si>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</si>
  <si>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</si>
  <si>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</si>
  <si>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</si>
  <si>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</si>
  <si>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</si>
  <si>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</si>
  <si>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</si>
  <si>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</si>
  <si>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Vice Chair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</si>
  <si>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</si>
  <si>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</si>
  <si>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</si>
  <si>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</si>
  <si>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</si>
  <si>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</si>
  <si>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</si>
  <si>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Roger Marks</t>
  </si>
  <si>
    <t>non-voting</t>
  </si>
  <si>
    <t xml:space="preserve">Steve Shellhammer </t>
  </si>
  <si>
    <t>Memb Emer</t>
  </si>
  <si>
    <t>Geoff Thompson</t>
  </si>
  <si>
    <t> Total Eligible 
EC Voters</t>
  </si>
  <si>
    <t>Other attendeess :</t>
  </si>
  <si>
    <t>ME - Motion, External, MI - Motion, Internal, 
DT- Discussion Topic, II - Information Item</t>
  </si>
  <si>
    <t>Treasurer</t>
  </si>
  <si>
    <t>EC Action Item Status review</t>
  </si>
  <si>
    <t>Nikolich / D'Ambrosia</t>
  </si>
  <si>
    <t>Dawn Slykhouse (Face-to-Face)</t>
  </si>
  <si>
    <t xml:space="preserve">APPROVE OR MODIFY AGENDA - </t>
  </si>
  <si>
    <t xml:space="preserve"> Adjourn</t>
  </si>
  <si>
    <t>Nic Orlando - IEEE-SA</t>
  </si>
  <si>
    <t>Patrick Slatts - IEEE-SA</t>
  </si>
  <si>
    <t>Jonathan Goldberg - IEEE-SA</t>
  </si>
  <si>
    <t>Jodi Haasz - IEEE-SA</t>
  </si>
  <si>
    <t>Rick Alvin (Linespeed)</t>
  </si>
  <si>
    <t>yes</t>
  </si>
  <si>
    <t xml:space="preserve">No </t>
  </si>
  <si>
    <t>abstain</t>
  </si>
  <si>
    <t>nv</t>
  </si>
  <si>
    <t>Reports from WG and SC Chairs</t>
  </si>
  <si>
    <t>Paul Nikolich</t>
  </si>
  <si>
    <t>Regrets:</t>
  </si>
  <si>
    <t xml:space="preserve">
Motion #2</t>
  </si>
  <si>
    <t>Tim Godfrey</t>
  </si>
  <si>
    <t xml:space="preserve">
Motion #1</t>
  </si>
  <si>
    <t xml:space="preserve">
Motion #3</t>
  </si>
  <si>
    <t>Andrew Myles</t>
  </si>
  <si>
    <t>JTC1 - SC Chair</t>
  </si>
  <si>
    <t xml:space="preserve">Dorothy Stanley </t>
  </si>
  <si>
    <t>George Zimmerman</t>
  </si>
  <si>
    <t>D'Ambrosia</t>
  </si>
  <si>
    <t>Attendance</t>
  </si>
  <si>
    <t>DT</t>
  </si>
  <si>
    <t>Agenda Items from WG Chairs</t>
  </si>
  <si>
    <t>Other Business</t>
  </si>
  <si>
    <t xml:space="preserve">IEEE-SA Participation / Copyright Policies 
Reference - https://ieee802.org/sapolicies.shtml </t>
  </si>
  <si>
    <t>MI*</t>
  </si>
  <si>
    <t>Treasurer's Update</t>
  </si>
  <si>
    <t>Zimmerman</t>
  </si>
  <si>
    <t xml:space="preserve">Future Venue Update </t>
  </si>
  <si>
    <t>f</t>
  </si>
  <si>
    <t>Glenn Parsons</t>
  </si>
  <si>
    <t>Clint Powell</t>
  </si>
  <si>
    <t>Edward Au</t>
  </si>
  <si>
    <t>Tuesday 1900-2100 UTC, 7 Jun 2022</t>
  </si>
  <si>
    <t>Approve the following minutes
• 03 May 2022 802 EC Monthly Teleconference Meeting 
https://mentor.ieee.org/802-ec/dcn/22/ec-22-0097-00-00EC-03-may-2022-802-ec-monthly-teleconference-minutes.pdf
M: D'Ambrosia     S: Rosdahl</t>
  </si>
  <si>
    <t>Law</t>
  </si>
  <si>
    <t>Stanley</t>
  </si>
  <si>
    <t>To Revcom, IEEE P802.3dd Power over Data Lines of Single Pair Ethernet (Maintenance #17) 
Motion: Approve sending IEEE P802.3dd Power over Data Lines of Single Pair Ethernet (Maintenance #17) draft D3.1 to RevCom
M: Law     S: Zimmerman</t>
  </si>
  <si>
    <t>ME*</t>
  </si>
  <si>
    <t>Liaise IEEE P802.11bd D4.0 to ISO/IEC JTC1/SC6 for information under the PSDO agreement
Motion: Approve liaison of P802.11bd D4.0 to ISO/IEC JTC1/SC6 for information under the PSDO agreement.
M: Stanley     S: Rosdahl</t>
  </si>
  <si>
    <t>To Nescom, P802.11bc PAR Extension 
Motion: Approve forwarding the P802.11bc PAR extension documentation in https://mentor.ieee.org/802.11/dcn/22/11-22-0692-00-00bc-2022-05-par-extension-p802-11bc.pdf to NesCom 
M: Stanley    S: Rosdahl</t>
  </si>
  <si>
    <t>To Nescom, P802.11bd PAR Extension 
Motion: Approve forwarding the P802.11bd PAR extension documentation in https://mentor.ieee.org/802.11/dcn/22/11-22-0703-00-00bd-p802-11bd-par-extension.pdf to NesCom 
M: Stanley     S: Rosdahl</t>
  </si>
  <si>
    <t>Powell</t>
  </si>
  <si>
    <t>IEEE 802.15 Liaison Statement Approval, ISO/IEC JTC1/SC6
IEEE 802.15 WG requests IEEE 802 EC approval of the liaison statement contained in doc. # 15-22-0312-00-0000 describing the liaison of IEEE Std 802.15.4™-2020 and published amendments to ISO/IEC JTC1/SC6 under the PSDO agreement.
M: Powell     S: Rosdahl</t>
  </si>
  <si>
    <t>IEEE 802.15 Liaison Statement Approval, ISO/IEC JTC1/SC6
IEEE 802.15 WG requests IEEE 802 EC approval to forward IEEE Std 802.15.4w™-2020, IEEE Std 802.15.4x™-2019, IEEE Std 802.15.4z™‐2020, and IEEE Std 802.15.4aa™‐2022 to ISO/IEC JTC1/SC6, for information under the PSDO agreement.
M: Powell     S: Rosdahl</t>
  </si>
  <si>
    <t>IEEE 802.15 Liaison Statement Approval, ISO/IEC JTC1/SC6
IEEE 802.15 WG requests IEEE 802 EC approval of the liaison statement contained in doc. # 15-22-0313-00-0000 describing the liaison of IEEE Std 802.15.3™-2016 and published amendments to ISO/IEC JTC1/SC6 under the PSDO agreement.
M: Powell     S: Rosdahl</t>
  </si>
  <si>
    <t>IEEE 802.15 Liaison Statement Approval, ISO/IEC JTC1/SC6
IEEE 802.15 WG requests IEEE 802 EC approval to forward IEEE Std 802.15.3™-2016 to ISO/IEC JTC1/SC6 for adoption as an ISO/IEC/IEEE standard under the PSDO agreement.
M: Powell     S: Rosdahl</t>
  </si>
  <si>
    <t>IEEE 802.15 Liaison Statement Approval, ISO/IEC JTC1/SC6
IEEE 802.15 WG requests IEEE 802 EC approval to forward IEEE Std 802.15.3d™-2017, IEEE Std 802.15.3e™-2017, and IEEE Std 802.15.3f™‐2017 to ISO/IEC JTC1/SC6, for information under the PSDO agreement.
M: Powell     S: Rosdahl</t>
  </si>
  <si>
    <t>IEEE 802.15 Liaison Statement Approval, ISO/IEC JTC1/SC6
IEEE 802.15 WG requests IEEE 802 EC approval of the liaison statement contained in doc. # 15-22-0314-00-0000 describing the liaison of IEEE Std 802.15.9™-2021 to ISO/IEC JTC1/SC6 under the PSDO agreement.
M: Powell     S: Rosdahl</t>
  </si>
  <si>
    <t>IEEE 802.15 Liaison Statement Approval, ISO/IEC JTC1/SC6
IEEE 802.15 WG requests IEEE 802 EC approval to forward IEEE Std 802.15.9™-2021 to ISO/IEC JTC1/SC6 for adoption as an ISO/IEC/IEEE standard under the PSDO agreement.
M: Powell     S: Rosdahl</t>
  </si>
  <si>
    <t xml:space="preserve">Fee Waiver Request </t>
  </si>
  <si>
    <t>Parsons</t>
  </si>
  <si>
    <t>Au</t>
  </si>
  <si>
    <t>Update on the IEEE SA Position Statement "Intelligent Spectrum Allocation and Management"</t>
  </si>
  <si>
    <t xml:space="preserve">Update - EC Action Item Summary - https://mentor.ieee.org/802-ec/dcn/19/ec-19-0085-63-00EC-ec-action-items-ongoing.pdf
</t>
  </si>
  <si>
    <t>ME</t>
  </si>
  <si>
    <t xml:space="preserve">To SA Ballot, IEEE P802.11-2020/Cor 1 D2.1 </t>
  </si>
  <si>
    <t xml:space="preserve">To Nescom, P802.11bb PAR Extension 
Motion: Approve forwarding the P802.11bb PAR extension documentation in https://mentor.ieee.org/802.11/dcn/22/11-22-0693-00-00bb-p802-11bb-par-extension-request.pdf to NesCom
M: Stanley    S: Rosdahl
</t>
  </si>
  <si>
    <t>IEEE 802.15 Liaison Statement Approval, ISO/IEC JTC1/SC6
IEEE 802.15 WG requests IEEE 802 EC approval to forward IEEE Std 802.15.4™-2020 to ISO/IEC JTC1/SC6 for adoption as an ISO/IEC/IEEE standard under the PSDO agreement.
M: Powell     S: Rosdahl</t>
  </si>
  <si>
    <t>DRAFT AGENDA  -  IEEE 802 LMSC EXECUTIVE COMMITTEE INTERIM TELECON</t>
  </si>
  <si>
    <t>R7</t>
  </si>
  <si>
    <t>Seeking a volunteer to help Thompson complete IEEE Milestone process for IEEE 802 LMSC</t>
  </si>
  <si>
    <t>Rules Discussion</t>
  </si>
  <si>
    <t>Gilb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</si>
</sst>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[$-409]d\-mmm;@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0"/>
      <color indexed="8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i/>
      <sz val="10"/>
      <color indexed="8"/>
      <name val="Cambria"/>
      <family val="1"/>
    </font>
    <font>
      <sz val="10"/>
      <color rgb="FF000000"/>
      <name val="Cambria"/>
      <family val="1"/>
    </font>
    <font>
      <sz val="10"/>
      <color theme="0"/>
      <name val="Cambria"/>
      <family val="1"/>
    </font>
    <font>
      <b/>
      <sz val="10"/>
      <color indexed="8"/>
      <name val="Cambria"/>
      <family val="1"/>
    </font>
    <font>
      <b/>
      <sz val="10"/>
      <name val="Cambria"/>
      <family val="1"/>
    </font>
    <font>
      <b/>
      <sz val="10"/>
      <color rgb="FF000000"/>
      <name val="Cambria"/>
      <family val="1"/>
    </font>
    <font>
      <b/>
      <sz val="10"/>
      <color theme="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9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/>
    <xf numFmtId="0" fontId="0" fillId="0" borderId="0" xfId="0" applyAlignment="1">
      <alignment horizontal="center"/>
    </xf>
    <xf numFmtId="0" fontId="4" fillId="0" borderId="0" xfId="0" applyFont="1"/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0" xfId="0" applyFont="1"/>
    <xf numFmtId="0" fontId="0" fillId="0" borderId="0" xfId="0" applyBorder="1" applyAlignment="1">
      <alignment horizontal="center"/>
    </xf>
    <xf numFmtId="0" fontId="0" fillId="0" borderId="0" xfId="0" applyFont="1"/>
    <xf numFmtId="0" fontId="1" fillId="0" borderId="1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16" fontId="1" fillId="0" borderId="15" xfId="0" applyNumberFormat="1" applyFont="1" applyBorder="1" applyAlignment="1">
      <alignment horizontal="center" vertical="center" wrapText="1"/>
    </xf>
    <xf numFmtId="16" fontId="1" fillId="0" borderId="16" xfId="0" applyNumberFormat="1" applyFont="1" applyBorder="1" applyAlignment="1">
      <alignment horizontal="center" vertical="center" wrapText="1"/>
    </xf>
    <xf numFmtId="16" fontId="1" fillId="0" borderId="17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2" fillId="0" borderId="30" xfId="0" applyFont="1" applyBorder="1"/>
    <xf numFmtId="0" fontId="3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164" fontId="6" fillId="0" borderId="10" xfId="0" applyNumberFormat="1" applyFont="1" applyFill="1" applyBorder="1" applyAlignment="1" applyProtection="1">
      <alignment horizontal="left" vertical="top" wrapText="1"/>
    </xf>
    <xf numFmtId="164" fontId="7" fillId="0" borderId="11" xfId="0" applyNumberFormat="1" applyFont="1" applyFill="1" applyBorder="1" applyAlignment="1" applyProtection="1">
      <alignment horizontal="center" vertical="top" wrapText="1"/>
    </xf>
    <xf numFmtId="164" fontId="6" fillId="0" borderId="11" xfId="0" applyNumberFormat="1" applyFont="1" applyFill="1" applyBorder="1" applyAlignment="1" applyProtection="1">
      <alignment horizontal="center" vertical="top" wrapText="1"/>
    </xf>
    <xf numFmtId="164" fontId="6" fillId="0" borderId="11" xfId="0" applyNumberFormat="1" applyFont="1" applyFill="1" applyBorder="1" applyAlignment="1" applyProtection="1">
      <alignment horizontal="left" vertical="top" wrapText="1"/>
    </xf>
    <xf numFmtId="1" fontId="6" fillId="0" borderId="11" xfId="0" applyNumberFormat="1" applyFont="1" applyFill="1" applyBorder="1" applyAlignment="1" applyProtection="1">
      <alignment horizontal="center" vertical="top" wrapText="1"/>
    </xf>
    <xf numFmtId="164" fontId="6" fillId="0" borderId="12" xfId="0" applyNumberFormat="1" applyFont="1" applyFill="1" applyBorder="1" applyAlignment="1" applyProtection="1">
      <alignment horizontal="right" vertical="top" wrapText="1"/>
    </xf>
    <xf numFmtId="0" fontId="8" fillId="0" borderId="0" xfId="0" applyFont="1" applyAlignment="1">
      <alignment horizontal="left" vertical="top" wrapText="1" indent="2"/>
    </xf>
    <xf numFmtId="0" fontId="8" fillId="0" borderId="0" xfId="0" applyFont="1" applyAlignment="1">
      <alignment vertical="top" wrapText="1"/>
    </xf>
    <xf numFmtId="164" fontId="6" fillId="0" borderId="2" xfId="0" applyNumberFormat="1" applyFont="1" applyFill="1" applyBorder="1" applyAlignment="1" applyProtection="1">
      <alignment horizontal="right" vertical="center" wrapText="1"/>
    </xf>
    <xf numFmtId="164" fontId="6" fillId="0" borderId="1" xfId="0" applyNumberFormat="1" applyFont="1" applyFill="1" applyBorder="1" applyAlignment="1" applyProtection="1">
      <alignment horizontal="left" vertical="top" wrapText="1"/>
    </xf>
    <xf numFmtId="1" fontId="6" fillId="0" borderId="1" xfId="0" applyNumberFormat="1" applyFont="1" applyFill="1" applyBorder="1" applyAlignment="1" applyProtection="1">
      <alignment horizontal="center" vertical="top" wrapText="1"/>
    </xf>
    <xf numFmtId="164" fontId="6" fillId="0" borderId="13" xfId="0" applyNumberFormat="1" applyFont="1" applyFill="1" applyBorder="1" applyAlignment="1" applyProtection="1">
      <alignment horizontal="right" vertical="top" wrapText="1"/>
    </xf>
    <xf numFmtId="164" fontId="6" fillId="0" borderId="2" xfId="0" applyNumberFormat="1" applyFont="1" applyFill="1" applyBorder="1" applyAlignment="1" applyProtection="1">
      <alignment vertical="top" wrapText="1"/>
    </xf>
    <xf numFmtId="164" fontId="7" fillId="0" borderId="1" xfId="0" applyNumberFormat="1" applyFont="1" applyFill="1" applyBorder="1" applyAlignment="1" applyProtection="1">
      <alignment horizontal="center" vertical="top" wrapText="1"/>
    </xf>
    <xf numFmtId="164" fontId="6" fillId="0" borderId="1" xfId="0" applyNumberFormat="1" applyFont="1" applyFill="1" applyBorder="1" applyAlignment="1" applyProtection="1">
      <alignment horizontal="center" vertical="top" wrapText="1"/>
    </xf>
    <xf numFmtId="49" fontId="6" fillId="0" borderId="2" xfId="0" applyNumberFormat="1" applyFont="1" applyFill="1" applyBorder="1" applyAlignment="1" applyProtection="1">
      <alignment horizontal="left" vertical="top" wrapText="1"/>
    </xf>
    <xf numFmtId="164" fontId="6" fillId="0" borderId="1" xfId="0" applyNumberFormat="1" applyFont="1" applyFill="1" applyBorder="1" applyAlignment="1" applyProtection="1">
      <alignment vertical="top" wrapText="1"/>
    </xf>
    <xf numFmtId="165" fontId="6" fillId="0" borderId="13" xfId="0" applyNumberFormat="1" applyFont="1" applyFill="1" applyBorder="1" applyAlignment="1" applyProtection="1">
      <alignment horizontal="right" vertical="top" wrapText="1"/>
    </xf>
    <xf numFmtId="164" fontId="6" fillId="2" borderId="2" xfId="0" applyNumberFormat="1" applyFont="1" applyFill="1" applyBorder="1" applyAlignment="1" applyProtection="1">
      <alignment horizontal="left" vertical="top" wrapText="1"/>
    </xf>
    <xf numFmtId="164" fontId="7" fillId="2" borderId="1" xfId="0" applyNumberFormat="1" applyFont="1" applyFill="1" applyBorder="1" applyAlignment="1" applyProtection="1">
      <alignment horizontal="center" vertical="top" wrapText="1"/>
    </xf>
    <xf numFmtId="164" fontId="6" fillId="2" borderId="1" xfId="0" applyNumberFormat="1" applyFont="1" applyFill="1" applyBorder="1" applyAlignment="1" applyProtection="1">
      <alignment vertical="top" wrapText="1"/>
    </xf>
    <xf numFmtId="164" fontId="6" fillId="2" borderId="1" xfId="0" applyNumberFormat="1" applyFont="1" applyFill="1" applyBorder="1" applyAlignment="1" applyProtection="1">
      <alignment horizontal="left" vertical="top" wrapText="1"/>
    </xf>
    <xf numFmtId="1" fontId="6" fillId="2" borderId="1" xfId="0" applyNumberFormat="1" applyFont="1" applyFill="1" applyBorder="1" applyAlignment="1" applyProtection="1">
      <alignment horizontal="center" vertical="top" wrapText="1"/>
    </xf>
    <xf numFmtId="164" fontId="6" fillId="2" borderId="13" xfId="0" applyNumberFormat="1" applyFont="1" applyFill="1" applyBorder="1" applyAlignment="1" applyProtection="1">
      <alignment horizontal="right" vertical="top" wrapText="1"/>
    </xf>
    <xf numFmtId="164" fontId="6" fillId="3" borderId="2" xfId="0" applyNumberFormat="1" applyFont="1" applyFill="1" applyBorder="1" applyAlignment="1" applyProtection="1">
      <alignment vertical="top" wrapText="1"/>
    </xf>
    <xf numFmtId="164" fontId="7" fillId="3" borderId="1" xfId="0" applyNumberFormat="1" applyFont="1" applyFill="1" applyBorder="1" applyAlignment="1" applyProtection="1">
      <alignment horizontal="center" vertical="top" wrapText="1"/>
    </xf>
    <xf numFmtId="164" fontId="6" fillId="3" borderId="1" xfId="0" applyNumberFormat="1" applyFont="1" applyFill="1" applyBorder="1" applyAlignment="1" applyProtection="1">
      <alignment horizontal="left" vertical="top" wrapText="1"/>
    </xf>
    <xf numFmtId="1" fontId="6" fillId="3" borderId="1" xfId="0" applyNumberFormat="1" applyFont="1" applyFill="1" applyBorder="1" applyAlignment="1" applyProtection="1">
      <alignment horizontal="center" vertical="top" wrapText="1"/>
    </xf>
    <xf numFmtId="165" fontId="6" fillId="3" borderId="13" xfId="0" applyNumberFormat="1" applyFont="1" applyFill="1" applyBorder="1" applyAlignment="1" applyProtection="1">
      <alignment horizontal="right" vertical="top" wrapText="1"/>
    </xf>
    <xf numFmtId="2" fontId="6" fillId="0" borderId="2" xfId="0" applyNumberFormat="1" applyFont="1" applyFill="1" applyBorder="1" applyAlignment="1" applyProtection="1">
      <alignment horizontal="left" vertical="top" wrapText="1"/>
    </xf>
    <xf numFmtId="2" fontId="7" fillId="0" borderId="1" xfId="0" applyNumberFormat="1" applyFont="1" applyFill="1" applyBorder="1" applyAlignment="1" applyProtection="1">
      <alignment horizontal="center" vertical="top" wrapText="1"/>
    </xf>
    <xf numFmtId="2" fontId="6" fillId="0" borderId="1" xfId="0" applyNumberFormat="1" applyFont="1" applyFill="1" applyBorder="1" applyAlignment="1" applyProtection="1">
      <alignment horizontal="left" vertical="top" wrapText="1"/>
    </xf>
    <xf numFmtId="2" fontId="6" fillId="0" borderId="2" xfId="0" applyNumberFormat="1" applyFont="1" applyFill="1" applyBorder="1" applyAlignment="1" applyProtection="1">
      <alignment horizontal="right" vertical="top" wrapText="1"/>
    </xf>
    <xf numFmtId="2" fontId="9" fillId="0" borderId="1" xfId="0" applyNumberFormat="1" applyFont="1" applyFill="1" applyBorder="1" applyAlignment="1" applyProtection="1">
      <alignment horizontal="left" vertical="top" wrapText="1"/>
    </xf>
    <xf numFmtId="2" fontId="6" fillId="0" borderId="1" xfId="0" applyNumberFormat="1" applyFont="1" applyFill="1" applyBorder="1" applyAlignment="1" applyProtection="1">
      <alignment horizontal="left" vertical="center" wrapText="1" indent="2"/>
    </xf>
    <xf numFmtId="1" fontId="6" fillId="4" borderId="1" xfId="0" applyNumberFormat="1" applyFont="1" applyFill="1" applyBorder="1" applyAlignment="1" applyProtection="1">
      <alignment horizontal="center" vertical="top" wrapText="1"/>
    </xf>
    <xf numFmtId="2" fontId="9" fillId="0" borderId="1" xfId="0" applyNumberFormat="1" applyFont="1" applyFill="1" applyBorder="1" applyAlignment="1" applyProtection="1">
      <alignment horizontal="left" vertical="center" wrapText="1"/>
    </xf>
    <xf numFmtId="0" fontId="8" fillId="0" borderId="0" xfId="0" applyFont="1" applyAlignment="1">
      <alignment horizontal="left" vertical="top"/>
    </xf>
    <xf numFmtId="0" fontId="8" fillId="0" borderId="0" xfId="0" applyFont="1" applyBorder="1" applyAlignment="1">
      <alignment horizontal="left" vertical="top" wrapText="1" indent="2"/>
    </xf>
    <xf numFmtId="2" fontId="6" fillId="0" borderId="0" xfId="0" applyNumberFormat="1" applyFont="1" applyFill="1" applyBorder="1" applyAlignment="1" applyProtection="1">
      <alignment horizontal="left" vertical="top" wrapText="1"/>
    </xf>
    <xf numFmtId="0" fontId="8" fillId="4" borderId="0" xfId="0" applyFont="1" applyFill="1" applyAlignment="1">
      <alignment vertical="top" wrapText="1"/>
    </xf>
    <xf numFmtId="0" fontId="8" fillId="0" borderId="0" xfId="0" applyFont="1" applyFill="1" applyAlignment="1">
      <alignment vertical="top" wrapText="1"/>
    </xf>
    <xf numFmtId="2" fontId="10" fillId="0" borderId="1" xfId="0" applyNumberFormat="1" applyFont="1" applyFill="1" applyBorder="1" applyAlignment="1" applyProtection="1">
      <alignment horizontal="left" vertical="top"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4" borderId="1" xfId="0" applyFont="1" applyFill="1" applyBorder="1" applyAlignment="1">
      <alignment horizontal="left" vertical="top" wrapText="1"/>
    </xf>
    <xf numFmtId="1" fontId="6" fillId="4" borderId="1" xfId="0" applyNumberFormat="1" applyFont="1" applyFill="1" applyBorder="1" applyAlignment="1" applyProtection="1">
      <alignment horizontal="center" vertical="center" wrapText="1"/>
    </xf>
    <xf numFmtId="2" fontId="11" fillId="2" borderId="4" xfId="0" applyNumberFormat="1" applyFont="1" applyFill="1" applyBorder="1" applyAlignment="1" applyProtection="1">
      <alignment horizontal="center" vertical="top" wrapText="1"/>
    </xf>
    <xf numFmtId="0" fontId="11" fillId="2" borderId="4" xfId="0" applyFont="1" applyFill="1" applyBorder="1" applyAlignment="1">
      <alignment vertical="top" wrapText="1"/>
    </xf>
    <xf numFmtId="2" fontId="11" fillId="2" borderId="4" xfId="0" applyNumberFormat="1" applyFont="1" applyFill="1" applyBorder="1" applyAlignment="1" applyProtection="1">
      <alignment horizontal="left" vertical="top" wrapText="1"/>
    </xf>
    <xf numFmtId="1" fontId="11" fillId="2" borderId="4" xfId="0" applyNumberFormat="1" applyFont="1" applyFill="1" applyBorder="1" applyAlignment="1" applyProtection="1">
      <alignment horizontal="center" vertical="top" wrapText="1"/>
    </xf>
    <xf numFmtId="165" fontId="11" fillId="2" borderId="14" xfId="0" applyNumberFormat="1" applyFont="1" applyFill="1" applyBorder="1" applyAlignment="1" applyProtection="1">
      <alignment horizontal="right" vertical="top" wrapText="1"/>
    </xf>
    <xf numFmtId="2" fontId="6" fillId="0" borderId="0" xfId="0" applyNumberFormat="1" applyFont="1" applyFill="1" applyBorder="1" applyAlignment="1" applyProtection="1">
      <alignment horizontal="right"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2" fontId="13" fillId="0" borderId="1" xfId="0" applyNumberFormat="1" applyFont="1" applyFill="1" applyBorder="1" applyAlignment="1" applyProtection="1">
      <alignment horizontal="center" vertical="top" wrapText="1"/>
    </xf>
    <xf numFmtId="2" fontId="12" fillId="0" borderId="1" xfId="0" applyNumberFormat="1" applyFont="1" applyFill="1" applyBorder="1" applyAlignment="1" applyProtection="1">
      <alignment horizontal="left" vertical="top" wrapText="1"/>
    </xf>
    <xf numFmtId="165" fontId="12" fillId="0" borderId="13" xfId="0" applyNumberFormat="1" applyFont="1" applyFill="1" applyBorder="1" applyAlignment="1" applyProtection="1">
      <alignment horizontal="right" vertical="top" wrapText="1"/>
    </xf>
    <xf numFmtId="164" fontId="6" fillId="4" borderId="2" xfId="0" applyNumberFormat="1" applyFont="1" applyFill="1" applyBorder="1" applyAlignment="1" applyProtection="1">
      <alignment vertical="top" wrapText="1"/>
    </xf>
    <xf numFmtId="164" fontId="7" fillId="4" borderId="1" xfId="0" applyNumberFormat="1" applyFont="1" applyFill="1" applyBorder="1" applyAlignment="1" applyProtection="1">
      <alignment horizontal="center" vertical="top" wrapText="1"/>
    </xf>
    <xf numFmtId="164" fontId="6" fillId="4" borderId="1" xfId="0" applyNumberFormat="1" applyFont="1" applyFill="1" applyBorder="1" applyAlignment="1" applyProtection="1">
      <alignment horizontal="left" vertical="top" wrapText="1"/>
    </xf>
    <xf numFmtId="165" fontId="6" fillId="4" borderId="13" xfId="0" applyNumberFormat="1" applyFont="1" applyFill="1" applyBorder="1" applyAlignment="1" applyProtection="1">
      <alignment horizontal="right" vertical="top" wrapText="1"/>
    </xf>
    <xf numFmtId="0" fontId="8" fillId="4" borderId="0" xfId="0" applyFont="1" applyFill="1" applyAlignment="1">
      <alignment horizontal="left" vertical="top" wrapText="1" indent="2"/>
    </xf>
    <xf numFmtId="166" fontId="7" fillId="5" borderId="1" xfId="0" applyNumberFormat="1" applyFont="1" applyFill="1" applyBorder="1" applyAlignment="1" applyProtection="1">
      <alignment horizontal="center" vertical="top" wrapText="1"/>
    </xf>
    <xf numFmtId="0" fontId="8" fillId="4" borderId="0" xfId="0" applyFont="1" applyFill="1" applyBorder="1" applyAlignment="1">
      <alignment horizontal="left" vertical="top" wrapText="1" indent="2"/>
    </xf>
    <xf numFmtId="0" fontId="8" fillId="0" borderId="0" xfId="0" applyFont="1" applyAlignment="1">
      <alignment horizontal="left" vertical="top" wrapText="1" indent="2"/>
    </xf>
    <xf numFmtId="2" fontId="14" fillId="0" borderId="38" xfId="0" applyNumberFormat="1" applyFont="1" applyBorder="1" applyAlignment="1">
      <alignment horizontal="left" vertical="top"/>
    </xf>
    <xf numFmtId="2" fontId="14" fillId="3" borderId="1" xfId="0" applyNumberFormat="1" applyFont="1" applyFill="1" applyBorder="1" applyAlignment="1">
      <alignment horizontal="left" vertical="top"/>
    </xf>
    <xf numFmtId="2" fontId="14" fillId="3" borderId="1" xfId="0" applyNumberFormat="1" applyFont="1" applyFill="1" applyBorder="1" applyAlignment="1">
      <alignment horizontal="center" vertical="top"/>
    </xf>
    <xf numFmtId="2" fontId="14" fillId="3" borderId="1" xfId="0" applyNumberFormat="1" applyFont="1" applyFill="1" applyBorder="1" applyAlignment="1">
      <alignment vertical="top" wrapText="1"/>
    </xf>
    <xf numFmtId="2" fontId="10" fillId="3" borderId="1" xfId="0" applyNumberFormat="1" applyFont="1" applyFill="1" applyBorder="1" applyAlignment="1">
      <alignment vertical="top"/>
    </xf>
    <xf numFmtId="165" fontId="14" fillId="3" borderId="1" xfId="0" applyNumberFormat="1" applyFont="1" applyFill="1" applyBorder="1" applyAlignment="1">
      <alignment vertical="top"/>
    </xf>
    <xf numFmtId="2" fontId="14" fillId="4" borderId="0" xfId="0" applyNumberFormat="1" applyFont="1" applyFill="1" applyBorder="1" applyAlignment="1">
      <alignment horizontal="left" vertical="top"/>
    </xf>
    <xf numFmtId="2" fontId="14" fillId="4" borderId="1" xfId="0" applyNumberFormat="1" applyFont="1" applyFill="1" applyBorder="1" applyAlignment="1">
      <alignment horizontal="center" vertical="top"/>
    </xf>
    <xf numFmtId="2" fontId="14" fillId="4" borderId="1" xfId="0" applyNumberFormat="1" applyFont="1" applyFill="1" applyBorder="1" applyAlignment="1">
      <alignment vertical="top" wrapText="1"/>
    </xf>
    <xf numFmtId="2" fontId="10" fillId="4" borderId="1" xfId="0" applyNumberFormat="1" applyFont="1" applyFill="1" applyBorder="1" applyAlignment="1">
      <alignment vertical="top"/>
    </xf>
    <xf numFmtId="165" fontId="14" fillId="4" borderId="28" xfId="0" applyNumberFormat="1" applyFont="1" applyFill="1" applyBorder="1" applyAlignment="1">
      <alignment vertical="top"/>
    </xf>
    <xf numFmtId="2" fontId="14" fillId="0" borderId="1" xfId="0" applyNumberFormat="1" applyFont="1" applyBorder="1" applyAlignment="1">
      <alignment horizontal="left" vertical="top"/>
    </xf>
    <xf numFmtId="2" fontId="15" fillId="2" borderId="38" xfId="0" applyNumberFormat="1" applyFont="1" applyFill="1" applyBorder="1" applyAlignment="1">
      <alignment horizontal="left" vertical="top"/>
    </xf>
    <xf numFmtId="1" fontId="10" fillId="3" borderId="1" xfId="0" applyNumberFormat="1" applyFont="1" applyFill="1" applyBorder="1" applyAlignment="1">
      <alignment horizontal="center" vertical="top"/>
    </xf>
    <xf numFmtId="1" fontId="10" fillId="4" borderId="1" xfId="0" applyNumberFormat="1" applyFont="1" applyFill="1" applyBorder="1" applyAlignment="1">
      <alignment horizontal="center" vertical="top"/>
    </xf>
    <xf numFmtId="164" fontId="6" fillId="0" borderId="1" xfId="0" applyNumberFormat="1" applyFont="1" applyBorder="1" applyAlignment="1">
      <alignment horizontal="center" vertical="center" wrapText="1"/>
    </xf>
    <xf numFmtId="2" fontId="14" fillId="4" borderId="1" xfId="0" applyNumberFormat="1" applyFont="1" applyFill="1" applyBorder="1" applyAlignment="1">
      <alignment horizontal="left" vertical="top"/>
    </xf>
    <xf numFmtId="165" fontId="14" fillId="4" borderId="1" xfId="0" applyNumberFormat="1" applyFont="1" applyFill="1" applyBorder="1" applyAlignment="1">
      <alignment vertical="top"/>
    </xf>
    <xf numFmtId="0" fontId="8" fillId="0" borderId="0" xfId="0" applyFont="1" applyAlignment="1">
      <alignment horizontal="left" vertical="top" wrapText="1" indent="2"/>
    </xf>
    <xf numFmtId="0" fontId="8" fillId="0" borderId="0" xfId="0" applyFont="1" applyAlignment="1">
      <alignment horizontal="left" vertical="top" wrapText="1" indent="2"/>
    </xf>
    <xf numFmtId="2" fontId="14" fillId="0" borderId="0" xfId="0" applyNumberFormat="1" applyFont="1" applyBorder="1" applyAlignment="1">
      <alignment horizontal="left" vertical="top"/>
    </xf>
    <xf numFmtId="2" fontId="7" fillId="3" borderId="1" xfId="0" applyNumberFormat="1" applyFont="1" applyFill="1" applyBorder="1" applyAlignment="1" applyProtection="1">
      <alignment horizontal="center" vertical="top" wrapText="1"/>
    </xf>
    <xf numFmtId="2" fontId="6" fillId="3" borderId="1" xfId="0" applyNumberFormat="1" applyFont="1" applyFill="1" applyBorder="1" applyAlignment="1" applyProtection="1">
      <alignment horizontal="left" vertical="top" wrapText="1"/>
    </xf>
    <xf numFmtId="165" fontId="12" fillId="3" borderId="13" xfId="0" applyNumberFormat="1" applyFont="1" applyFill="1" applyBorder="1" applyAlignment="1" applyProtection="1">
      <alignment horizontal="right" vertical="top" wrapText="1"/>
    </xf>
    <xf numFmtId="2" fontId="6" fillId="3" borderId="1" xfId="0" applyNumberFormat="1" applyFont="1" applyFill="1" applyBorder="1" applyAlignment="1" applyProtection="1">
      <alignment horizontal="left" vertical="center" wrapText="1"/>
    </xf>
    <xf numFmtId="2" fontId="7" fillId="0" borderId="39" xfId="0" applyNumberFormat="1" applyFont="1" applyFill="1" applyBorder="1" applyAlignment="1" applyProtection="1">
      <alignment horizontal="center" vertical="top" wrapText="1"/>
    </xf>
    <xf numFmtId="0" fontId="8" fillId="4" borderId="39" xfId="0" applyFont="1" applyFill="1" applyBorder="1" applyAlignment="1">
      <alignment horizontal="left" vertical="top" wrapText="1"/>
    </xf>
    <xf numFmtId="2" fontId="6" fillId="0" borderId="39" xfId="0" applyNumberFormat="1" applyFont="1" applyFill="1" applyBorder="1" applyAlignment="1" applyProtection="1">
      <alignment horizontal="left" vertical="top" wrapText="1"/>
    </xf>
    <xf numFmtId="1" fontId="6" fillId="4" borderId="39" xfId="0" applyNumberFormat="1" applyFont="1" applyFill="1" applyBorder="1" applyAlignment="1" applyProtection="1">
      <alignment horizontal="center" vertical="center" wrapText="1"/>
    </xf>
    <xf numFmtId="2" fontId="7" fillId="4" borderId="1" xfId="0" applyNumberFormat="1" applyFont="1" applyFill="1" applyBorder="1" applyAlignment="1" applyProtection="1">
      <alignment horizontal="center" vertical="top" wrapText="1"/>
    </xf>
    <xf numFmtId="2" fontId="6" fillId="4" borderId="1" xfId="0" applyNumberFormat="1" applyFont="1" applyFill="1" applyBorder="1" applyAlignment="1" applyProtection="1">
      <alignment horizontal="left" vertical="center" wrapText="1"/>
    </xf>
    <xf numFmtId="2" fontId="6" fillId="4" borderId="1" xfId="0" applyNumberFormat="1" applyFont="1" applyFill="1" applyBorder="1" applyAlignment="1" applyProtection="1">
      <alignment horizontal="left" vertical="top" wrapText="1"/>
    </xf>
    <xf numFmtId="0" fontId="8" fillId="0" borderId="0" xfId="0" applyFont="1" applyBorder="1" applyAlignment="1">
      <alignment horizontal="left" vertical="top" wrapText="1" indent="2"/>
    </xf>
    <xf numFmtId="0" fontId="8" fillId="0" borderId="0" xfId="0" applyFont="1" applyAlignment="1">
      <alignment horizontal="left" vertical="top" wrapText="1" indent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9"/>
  <sheetViews>
    <sheetView tabSelected="1" topLeftCell="A29" zoomScale="130" zoomScaleNormal="130" zoomScaleSheetLayoutView="110" workbookViewId="0">
      <selection activeCell="F39" sqref="F39:F42"/>
    </sheetView>
  </sheetViews>
  <sheetFormatPr defaultColWidth="8.84375" defaultRowHeight="12.45" x14ac:dyDescent="0.4"/>
  <cols>
    <col min="1" max="1" width="5.765625" style="56" customWidth="1"/>
    <col min="2" max="2" width="7.765625" style="102" customWidth="1"/>
    <col min="3" max="3" width="53" style="56" customWidth="1"/>
    <col min="4" max="4" width="13.53515625" style="56" customWidth="1"/>
    <col min="5" max="5" width="5.23046875" style="102" customWidth="1"/>
    <col min="6" max="6" width="10.765625" style="56" customWidth="1"/>
    <col min="7" max="7" width="9.84375" style="55" customWidth="1"/>
    <col min="8" max="8" width="13.23046875" style="56" customWidth="1"/>
    <col min="9" max="9" width="15.84375" style="56" customWidth="1"/>
    <col min="10" max="16384" width="8.84375" style="56"/>
  </cols>
  <sheetData>
    <row r="1" spans="1:9" ht="24.9" x14ac:dyDescent="0.4">
      <c r="A1" s="49" t="s">
        <v>97</v>
      </c>
      <c r="B1" s="50"/>
      <c r="C1" s="51" t="s">
        <v>96</v>
      </c>
      <c r="D1" s="52"/>
      <c r="E1" s="53"/>
      <c r="F1" s="54"/>
    </row>
    <row r="2" spans="1:9" x14ac:dyDescent="0.4">
      <c r="A2" s="57"/>
      <c r="B2" s="112"/>
      <c r="C2" s="130" t="s">
        <v>70</v>
      </c>
      <c r="D2" s="58"/>
      <c r="E2" s="59"/>
      <c r="F2" s="60"/>
    </row>
    <row r="3" spans="1:9" x14ac:dyDescent="0.4">
      <c r="A3" s="61"/>
      <c r="B3" s="62"/>
      <c r="C3" s="63"/>
      <c r="D3" s="58"/>
      <c r="E3" s="59"/>
      <c r="F3" s="60"/>
    </row>
    <row r="4" spans="1:9" ht="24.9" x14ac:dyDescent="0.4">
      <c r="A4" s="64" t="s">
        <v>2</v>
      </c>
      <c r="B4" s="62" t="s">
        <v>3</v>
      </c>
      <c r="C4" s="65" t="s">
        <v>29</v>
      </c>
      <c r="D4" s="58"/>
      <c r="E4" s="59" t="s">
        <v>3</v>
      </c>
      <c r="F4" s="66" t="s">
        <v>3</v>
      </c>
    </row>
    <row r="5" spans="1:9" x14ac:dyDescent="0.4">
      <c r="A5" s="67"/>
      <c r="B5" s="68"/>
      <c r="C5" s="69" t="s">
        <v>4</v>
      </c>
      <c r="D5" s="70"/>
      <c r="E5" s="71"/>
      <c r="F5" s="72"/>
    </row>
    <row r="6" spans="1:9" x14ac:dyDescent="0.4">
      <c r="A6" s="73"/>
      <c r="B6" s="74"/>
      <c r="C6" s="75" t="s">
        <v>5</v>
      </c>
      <c r="D6" s="75"/>
      <c r="E6" s="76"/>
      <c r="F6" s="77"/>
    </row>
    <row r="7" spans="1:9" s="89" customFormat="1" x14ac:dyDescent="0.4">
      <c r="A7" s="107"/>
      <c r="B7" s="108"/>
      <c r="C7" s="109"/>
      <c r="D7" s="109"/>
      <c r="E7" s="84"/>
      <c r="F7" s="110"/>
      <c r="G7" s="111"/>
    </row>
    <row r="8" spans="1:9" x14ac:dyDescent="0.4">
      <c r="A8" s="115">
        <f>1</f>
        <v>1</v>
      </c>
      <c r="B8" s="104"/>
      <c r="C8" s="105" t="s">
        <v>6</v>
      </c>
      <c r="D8" s="80" t="s">
        <v>1</v>
      </c>
      <c r="E8" s="59">
        <v>5</v>
      </c>
      <c r="F8" s="106">
        <f>TIME(15,0,0)</f>
        <v>0.625</v>
      </c>
    </row>
    <row r="9" spans="1:9" x14ac:dyDescent="0.4">
      <c r="A9" s="115">
        <f>2</f>
        <v>2</v>
      </c>
      <c r="B9" s="104" t="s">
        <v>7</v>
      </c>
      <c r="C9" s="105" t="s">
        <v>34</v>
      </c>
      <c r="D9" s="80" t="s">
        <v>1</v>
      </c>
      <c r="E9" s="59">
        <v>5</v>
      </c>
      <c r="F9" s="106">
        <f t="shared" ref="F9:F43" si="0">F8+TIME(0,E8,0)</f>
        <v>0.62847222222222221</v>
      </c>
      <c r="G9" s="147"/>
      <c r="H9" s="148"/>
      <c r="I9" s="148"/>
    </row>
    <row r="10" spans="1:9" ht="24.9" x14ac:dyDescent="0.4">
      <c r="A10" s="131">
        <f t="shared" ref="A10:A11" si="1">A9+0.01</f>
        <v>2.0099999999999998</v>
      </c>
      <c r="B10" s="122" t="s">
        <v>8</v>
      </c>
      <c r="C10" s="123" t="s">
        <v>61</v>
      </c>
      <c r="D10" s="124" t="s">
        <v>1</v>
      </c>
      <c r="E10" s="129">
        <v>2</v>
      </c>
      <c r="F10" s="132">
        <f t="shared" si="0"/>
        <v>0.63194444444444442</v>
      </c>
      <c r="G10" s="87"/>
      <c r="H10" s="55"/>
      <c r="I10" s="55"/>
    </row>
    <row r="11" spans="1:9" s="89" customFormat="1" ht="66.75" customHeight="1" x14ac:dyDescent="0.4">
      <c r="A11" s="116">
        <f t="shared" si="1"/>
        <v>2.0199999999999996</v>
      </c>
      <c r="B11" s="117" t="s">
        <v>62</v>
      </c>
      <c r="C11" s="118" t="s">
        <v>71</v>
      </c>
      <c r="D11" s="119" t="s">
        <v>56</v>
      </c>
      <c r="E11" s="128">
        <v>0</v>
      </c>
      <c r="F11" s="120">
        <f>F10+TIME(0,E10,0)</f>
        <v>0.6333333333333333</v>
      </c>
      <c r="G11" s="113"/>
      <c r="H11" s="111"/>
      <c r="I11" s="111"/>
    </row>
    <row r="12" spans="1:9" s="89" customFormat="1" x14ac:dyDescent="0.4">
      <c r="A12" s="121"/>
      <c r="B12" s="122"/>
      <c r="C12" s="123"/>
      <c r="D12" s="124"/>
      <c r="E12" s="129"/>
      <c r="F12" s="125"/>
      <c r="G12" s="113"/>
      <c r="H12" s="111"/>
      <c r="I12" s="111"/>
    </row>
    <row r="13" spans="1:9" x14ac:dyDescent="0.4">
      <c r="A13" s="115">
        <f>3</f>
        <v>3</v>
      </c>
      <c r="B13" s="79" t="s">
        <v>8</v>
      </c>
      <c r="C13" s="80" t="s">
        <v>9</v>
      </c>
      <c r="D13" s="80" t="s">
        <v>1</v>
      </c>
      <c r="E13" s="59">
        <v>5</v>
      </c>
      <c r="F13" s="106">
        <f>F9+TIME(0,E9,0)</f>
        <v>0.63194444444444442</v>
      </c>
    </row>
    <row r="14" spans="1:9" x14ac:dyDescent="0.4">
      <c r="A14" s="126">
        <f t="shared" ref="A14:A16" si="2">A13+0.01</f>
        <v>3.01</v>
      </c>
      <c r="B14" s="79" t="s">
        <v>7</v>
      </c>
      <c r="C14" s="80" t="s">
        <v>65</v>
      </c>
      <c r="D14" s="80" t="s">
        <v>0</v>
      </c>
      <c r="E14" s="59">
        <v>10</v>
      </c>
      <c r="F14" s="106">
        <f t="shared" si="0"/>
        <v>0.63541666666666663</v>
      </c>
      <c r="G14" s="114"/>
    </row>
    <row r="15" spans="1:9" x14ac:dyDescent="0.4">
      <c r="A15" s="126">
        <f t="shared" si="2"/>
        <v>3.0199999999999996</v>
      </c>
      <c r="B15" s="79" t="s">
        <v>8</v>
      </c>
      <c r="C15" s="80" t="s">
        <v>63</v>
      </c>
      <c r="D15" s="80" t="s">
        <v>64</v>
      </c>
      <c r="E15" s="59">
        <v>10</v>
      </c>
      <c r="F15" s="106">
        <f t="shared" si="0"/>
        <v>0.64236111111111105</v>
      </c>
      <c r="G15" s="114"/>
    </row>
    <row r="16" spans="1:9" ht="31.95" customHeight="1" x14ac:dyDescent="0.4">
      <c r="A16" s="126">
        <f t="shared" si="2"/>
        <v>3.0299999999999994</v>
      </c>
      <c r="B16" s="79" t="s">
        <v>58</v>
      </c>
      <c r="C16" s="80" t="s">
        <v>91</v>
      </c>
      <c r="D16" s="80" t="s">
        <v>56</v>
      </c>
      <c r="E16" s="59">
        <v>10</v>
      </c>
      <c r="F16" s="106">
        <f t="shared" si="0"/>
        <v>0.64930555555555547</v>
      </c>
    </row>
    <row r="17" spans="1:7" x14ac:dyDescent="0.4">
      <c r="A17" s="78"/>
      <c r="B17" s="79"/>
      <c r="C17" s="80"/>
      <c r="D17" s="80"/>
      <c r="E17" s="59"/>
      <c r="F17" s="106">
        <f t="shared" si="0"/>
        <v>0.65624999999999989</v>
      </c>
    </row>
    <row r="18" spans="1:7" x14ac:dyDescent="0.4">
      <c r="A18" s="115">
        <f>4</f>
        <v>4</v>
      </c>
      <c r="B18" s="79"/>
      <c r="C18" s="85" t="s">
        <v>59</v>
      </c>
      <c r="D18" s="80"/>
      <c r="E18" s="59"/>
      <c r="F18" s="106">
        <f t="shared" si="0"/>
        <v>0.65624999999999989</v>
      </c>
    </row>
    <row r="19" spans="1:7" ht="62.15" x14ac:dyDescent="0.4">
      <c r="A19" s="116">
        <f t="shared" ref="A19:A31" si="3">A18+0.01</f>
        <v>4.01</v>
      </c>
      <c r="B19" s="136" t="s">
        <v>75</v>
      </c>
      <c r="C19" s="139" t="s">
        <v>74</v>
      </c>
      <c r="D19" s="137" t="s">
        <v>72</v>
      </c>
      <c r="E19" s="76">
        <v>0</v>
      </c>
      <c r="F19" s="138">
        <f t="shared" si="0"/>
        <v>0.65624999999999989</v>
      </c>
      <c r="G19" s="133"/>
    </row>
    <row r="20" spans="1:7" ht="62.15" x14ac:dyDescent="0.4">
      <c r="A20" s="116">
        <f t="shared" si="3"/>
        <v>4.0199999999999996</v>
      </c>
      <c r="B20" s="136" t="s">
        <v>75</v>
      </c>
      <c r="C20" s="139" t="s">
        <v>76</v>
      </c>
      <c r="D20" s="137" t="s">
        <v>73</v>
      </c>
      <c r="E20" s="76">
        <v>0</v>
      </c>
      <c r="F20" s="138">
        <f t="shared" si="0"/>
        <v>0.65624999999999989</v>
      </c>
      <c r="G20" s="133"/>
    </row>
    <row r="21" spans="1:7" ht="69.75" customHeight="1" x14ac:dyDescent="0.4">
      <c r="A21" s="116">
        <f t="shared" si="3"/>
        <v>4.0299999999999994</v>
      </c>
      <c r="B21" s="136" t="s">
        <v>75</v>
      </c>
      <c r="C21" s="139" t="s">
        <v>94</v>
      </c>
      <c r="D21" s="137" t="s">
        <v>73</v>
      </c>
      <c r="E21" s="76">
        <v>0</v>
      </c>
      <c r="F21" s="138">
        <f t="shared" si="0"/>
        <v>0.65624999999999989</v>
      </c>
    </row>
    <row r="22" spans="1:7" ht="62.15" x14ac:dyDescent="0.4">
      <c r="A22" s="116">
        <f t="shared" si="3"/>
        <v>4.0399999999999991</v>
      </c>
      <c r="B22" s="136" t="s">
        <v>75</v>
      </c>
      <c r="C22" s="139" t="s">
        <v>77</v>
      </c>
      <c r="D22" s="137" t="s">
        <v>73</v>
      </c>
      <c r="E22" s="76">
        <v>0</v>
      </c>
      <c r="F22" s="138">
        <f t="shared" si="0"/>
        <v>0.65624999999999989</v>
      </c>
      <c r="G22" s="133"/>
    </row>
    <row r="23" spans="1:7" ht="62.15" x14ac:dyDescent="0.4">
      <c r="A23" s="116">
        <f t="shared" si="3"/>
        <v>4.0499999999999989</v>
      </c>
      <c r="B23" s="136" t="s">
        <v>75</v>
      </c>
      <c r="C23" s="139" t="s">
        <v>78</v>
      </c>
      <c r="D23" s="137" t="s">
        <v>73</v>
      </c>
      <c r="E23" s="76">
        <v>0</v>
      </c>
      <c r="F23" s="138">
        <f t="shared" si="0"/>
        <v>0.65624999999999989</v>
      </c>
      <c r="G23" s="133"/>
    </row>
    <row r="24" spans="1:7" ht="74.599999999999994" x14ac:dyDescent="0.4">
      <c r="A24" s="116">
        <f t="shared" si="3"/>
        <v>4.0599999999999987</v>
      </c>
      <c r="B24" s="136" t="s">
        <v>75</v>
      </c>
      <c r="C24" s="139" t="s">
        <v>80</v>
      </c>
      <c r="D24" s="137" t="s">
        <v>79</v>
      </c>
      <c r="E24" s="76">
        <v>0</v>
      </c>
      <c r="F24" s="138">
        <f t="shared" si="0"/>
        <v>0.65624999999999989</v>
      </c>
      <c r="G24" s="134"/>
    </row>
    <row r="25" spans="1:7" ht="62.15" x14ac:dyDescent="0.4">
      <c r="A25" s="116">
        <f t="shared" si="3"/>
        <v>4.0699999999999985</v>
      </c>
      <c r="B25" s="136" t="s">
        <v>75</v>
      </c>
      <c r="C25" s="139" t="s">
        <v>95</v>
      </c>
      <c r="D25" s="137" t="s">
        <v>79</v>
      </c>
      <c r="E25" s="76">
        <v>0</v>
      </c>
      <c r="F25" s="138">
        <f t="shared" si="0"/>
        <v>0.65624999999999989</v>
      </c>
      <c r="G25" s="134"/>
    </row>
    <row r="26" spans="1:7" ht="74.599999999999994" x14ac:dyDescent="0.4">
      <c r="A26" s="116">
        <f t="shared" si="3"/>
        <v>4.0799999999999983</v>
      </c>
      <c r="B26" s="136" t="s">
        <v>75</v>
      </c>
      <c r="C26" s="139" t="s">
        <v>81</v>
      </c>
      <c r="D26" s="137" t="s">
        <v>79</v>
      </c>
      <c r="E26" s="76">
        <v>0</v>
      </c>
      <c r="F26" s="138">
        <f t="shared" si="0"/>
        <v>0.65624999999999989</v>
      </c>
      <c r="G26" s="134"/>
    </row>
    <row r="27" spans="1:7" ht="74.599999999999994" x14ac:dyDescent="0.4">
      <c r="A27" s="116">
        <f t="shared" si="3"/>
        <v>4.0899999999999981</v>
      </c>
      <c r="B27" s="136" t="s">
        <v>75</v>
      </c>
      <c r="C27" s="139" t="s">
        <v>82</v>
      </c>
      <c r="D27" s="137" t="s">
        <v>79</v>
      </c>
      <c r="E27" s="76">
        <v>0</v>
      </c>
      <c r="F27" s="138">
        <f t="shared" ref="F27" si="4">F26+TIME(0,E26,0)</f>
        <v>0.65624999999999989</v>
      </c>
      <c r="G27" s="134"/>
    </row>
    <row r="28" spans="1:7" ht="62.15" x14ac:dyDescent="0.4">
      <c r="A28" s="116">
        <f t="shared" si="3"/>
        <v>4.0999999999999979</v>
      </c>
      <c r="B28" s="136" t="s">
        <v>75</v>
      </c>
      <c r="C28" s="139" t="s">
        <v>83</v>
      </c>
      <c r="D28" s="137" t="s">
        <v>79</v>
      </c>
      <c r="E28" s="76">
        <v>0</v>
      </c>
      <c r="F28" s="138">
        <f t="shared" ref="F28:F31" si="5">F27+TIME(0,E27,0)</f>
        <v>0.65624999999999989</v>
      </c>
      <c r="G28" s="134"/>
    </row>
    <row r="29" spans="1:7" ht="74.599999999999994" x14ac:dyDescent="0.4">
      <c r="A29" s="116">
        <f t="shared" si="3"/>
        <v>4.1099999999999977</v>
      </c>
      <c r="B29" s="136" t="s">
        <v>75</v>
      </c>
      <c r="C29" s="139" t="s">
        <v>84</v>
      </c>
      <c r="D29" s="137" t="s">
        <v>79</v>
      </c>
      <c r="E29" s="76">
        <v>0</v>
      </c>
      <c r="F29" s="138">
        <f t="shared" si="5"/>
        <v>0.65624999999999989</v>
      </c>
      <c r="G29" s="134"/>
    </row>
    <row r="30" spans="1:7" ht="74.599999999999994" x14ac:dyDescent="0.4">
      <c r="A30" s="116">
        <f t="shared" si="3"/>
        <v>4.1199999999999974</v>
      </c>
      <c r="B30" s="136" t="s">
        <v>75</v>
      </c>
      <c r="C30" s="139" t="s">
        <v>85</v>
      </c>
      <c r="D30" s="137" t="s">
        <v>79</v>
      </c>
      <c r="E30" s="76">
        <v>0</v>
      </c>
      <c r="F30" s="138">
        <f t="shared" si="5"/>
        <v>0.65624999999999989</v>
      </c>
      <c r="G30" s="134"/>
    </row>
    <row r="31" spans="1:7" ht="62.15" x14ac:dyDescent="0.4">
      <c r="A31" s="116">
        <f t="shared" si="3"/>
        <v>4.1299999999999972</v>
      </c>
      <c r="B31" s="136" t="s">
        <v>75</v>
      </c>
      <c r="C31" s="139" t="s">
        <v>86</v>
      </c>
      <c r="D31" s="137" t="s">
        <v>79</v>
      </c>
      <c r="E31" s="76">
        <v>0</v>
      </c>
      <c r="F31" s="138">
        <f t="shared" si="5"/>
        <v>0.65624999999999989</v>
      </c>
      <c r="G31" s="134"/>
    </row>
    <row r="32" spans="1:7" s="89" customFormat="1" x14ac:dyDescent="0.4">
      <c r="A32" s="126">
        <f>A31+0.01</f>
        <v>4.139999999999997</v>
      </c>
      <c r="B32" s="144" t="s">
        <v>7</v>
      </c>
      <c r="C32" s="145" t="s">
        <v>87</v>
      </c>
      <c r="D32" s="146" t="s">
        <v>88</v>
      </c>
      <c r="E32" s="84">
        <v>3</v>
      </c>
      <c r="F32" s="106">
        <f t="shared" si="0"/>
        <v>0.65624999999999989</v>
      </c>
      <c r="G32" s="111"/>
    </row>
    <row r="33" spans="1:10" s="89" customFormat="1" ht="24.9" x14ac:dyDescent="0.4">
      <c r="A33" s="126">
        <f>A32+0.01</f>
        <v>4.1499999999999968</v>
      </c>
      <c r="B33" s="144" t="s">
        <v>58</v>
      </c>
      <c r="C33" s="145" t="s">
        <v>90</v>
      </c>
      <c r="D33" s="146" t="s">
        <v>89</v>
      </c>
      <c r="E33" s="84">
        <v>10</v>
      </c>
      <c r="F33" s="106">
        <f t="shared" si="0"/>
        <v>0.65833333333333321</v>
      </c>
      <c r="G33" s="111"/>
    </row>
    <row r="34" spans="1:10" s="89" customFormat="1" x14ac:dyDescent="0.4">
      <c r="A34" s="126">
        <f>A33+0.01</f>
        <v>4.1599999999999966</v>
      </c>
      <c r="B34" s="144" t="s">
        <v>92</v>
      </c>
      <c r="C34" s="145" t="s">
        <v>93</v>
      </c>
      <c r="D34" s="146" t="s">
        <v>73</v>
      </c>
      <c r="E34" s="84">
        <v>3</v>
      </c>
      <c r="F34" s="106">
        <f t="shared" si="0"/>
        <v>0.66527777777777763</v>
      </c>
      <c r="G34" s="111"/>
    </row>
    <row r="35" spans="1:10" x14ac:dyDescent="0.4">
      <c r="A35" s="135"/>
      <c r="B35" s="79"/>
      <c r="C35" s="83"/>
      <c r="D35" s="80"/>
      <c r="E35" s="84"/>
      <c r="F35" s="106">
        <f t="shared" si="0"/>
        <v>0.66736111111111096</v>
      </c>
      <c r="G35" s="133"/>
    </row>
    <row r="36" spans="1:10" s="90" customFormat="1" x14ac:dyDescent="0.4">
      <c r="A36" s="115">
        <f>5</f>
        <v>5</v>
      </c>
      <c r="B36" s="79"/>
      <c r="C36" s="82" t="s">
        <v>45</v>
      </c>
      <c r="D36" s="80"/>
      <c r="E36" s="59"/>
      <c r="F36" s="106">
        <f t="shared" si="0"/>
        <v>0.66736111111111096</v>
      </c>
      <c r="G36" s="88"/>
      <c r="H36" s="86"/>
      <c r="I36" s="88"/>
      <c r="J36" s="88"/>
    </row>
    <row r="37" spans="1:10" x14ac:dyDescent="0.4">
      <c r="A37" s="81"/>
      <c r="B37" s="79"/>
      <c r="C37" s="80"/>
      <c r="D37" s="80"/>
      <c r="E37" s="59"/>
      <c r="F37" s="106">
        <f t="shared" si="0"/>
        <v>0.66736111111111096</v>
      </c>
      <c r="G37" s="88"/>
      <c r="H37" s="88"/>
      <c r="I37" s="88"/>
      <c r="J37" s="88"/>
    </row>
    <row r="38" spans="1:10" x14ac:dyDescent="0.4">
      <c r="A38" s="115">
        <f>6</f>
        <v>6</v>
      </c>
      <c r="B38" s="79"/>
      <c r="C38" s="82" t="s">
        <v>60</v>
      </c>
      <c r="D38" s="80"/>
      <c r="E38" s="59"/>
      <c r="F38" s="106">
        <f t="shared" si="0"/>
        <v>0.66736111111111096</v>
      </c>
      <c r="G38" s="88"/>
      <c r="H38" s="88"/>
      <c r="I38" s="88"/>
      <c r="J38" s="88"/>
    </row>
    <row r="39" spans="1:10" ht="24.9" x14ac:dyDescent="0.4">
      <c r="A39" s="126">
        <f t="shared" ref="A39:A40" si="6">A38+0.01</f>
        <v>6.01</v>
      </c>
      <c r="B39" s="79" t="s">
        <v>58</v>
      </c>
      <c r="C39" s="82" t="s">
        <v>98</v>
      </c>
      <c r="D39" s="80" t="s">
        <v>1</v>
      </c>
      <c r="E39" s="59">
        <v>5</v>
      </c>
      <c r="F39" s="106">
        <f t="shared" si="0"/>
        <v>0.66736111111111096</v>
      </c>
      <c r="G39" s="88"/>
      <c r="H39" s="88"/>
      <c r="I39" s="88"/>
      <c r="J39" s="88"/>
    </row>
    <row r="40" spans="1:10" x14ac:dyDescent="0.3">
      <c r="A40" s="126">
        <f t="shared" si="6"/>
        <v>6.02</v>
      </c>
      <c r="B40" s="79" t="s">
        <v>58</v>
      </c>
      <c r="C40" s="91" t="s">
        <v>99</v>
      </c>
      <c r="D40" s="92" t="s">
        <v>100</v>
      </c>
      <c r="E40" s="93">
        <v>10</v>
      </c>
      <c r="F40" s="106">
        <f t="shared" si="0"/>
        <v>0.67083333333333317</v>
      </c>
      <c r="G40" s="88"/>
      <c r="H40" s="88"/>
      <c r="I40" s="88"/>
      <c r="J40" s="88"/>
    </row>
    <row r="41" spans="1:10" x14ac:dyDescent="0.3">
      <c r="A41" s="135"/>
      <c r="B41" s="79"/>
      <c r="C41" s="91"/>
      <c r="D41" s="92"/>
      <c r="E41" s="93"/>
      <c r="F41" s="106">
        <f t="shared" si="0"/>
        <v>0.67777777777777759</v>
      </c>
      <c r="G41" s="88"/>
      <c r="H41" s="88"/>
      <c r="I41" s="88"/>
      <c r="J41" s="88"/>
    </row>
    <row r="42" spans="1:10" ht="24.9" x14ac:dyDescent="0.4">
      <c r="A42" s="115">
        <f>9</f>
        <v>9</v>
      </c>
      <c r="B42" s="79"/>
      <c r="C42" s="94" t="s">
        <v>31</v>
      </c>
      <c r="D42" s="80" t="s">
        <v>32</v>
      </c>
      <c r="E42" s="95">
        <v>5</v>
      </c>
      <c r="F42" s="106">
        <f t="shared" si="0"/>
        <v>0.67777777777777759</v>
      </c>
      <c r="G42" s="88"/>
      <c r="H42" s="88"/>
      <c r="I42" s="88"/>
      <c r="J42" s="88"/>
    </row>
    <row r="43" spans="1:10" x14ac:dyDescent="0.4">
      <c r="A43" s="115"/>
      <c r="B43" s="140"/>
      <c r="C43" s="141"/>
      <c r="D43" s="142"/>
      <c r="E43" s="143"/>
      <c r="F43" s="106">
        <f t="shared" si="0"/>
        <v>0.6812499999999998</v>
      </c>
      <c r="G43" s="88"/>
      <c r="H43" s="88"/>
      <c r="I43" s="88"/>
      <c r="J43" s="88"/>
    </row>
    <row r="44" spans="1:10" ht="14.5" customHeight="1" thickBot="1" x14ac:dyDescent="0.45">
      <c r="A44" s="127">
        <f>10</f>
        <v>10</v>
      </c>
      <c r="B44" s="96" t="s">
        <v>7</v>
      </c>
      <c r="C44" s="97" t="s">
        <v>35</v>
      </c>
      <c r="D44" s="98" t="s">
        <v>1</v>
      </c>
      <c r="E44" s="99"/>
      <c r="F44" s="100">
        <v>0.70833333333333337</v>
      </c>
      <c r="G44" s="101"/>
      <c r="H44" s="88"/>
    </row>
    <row r="48" spans="1:10" x14ac:dyDescent="0.4">
      <c r="C48" s="103"/>
    </row>
    <row r="49" spans="3:4" x14ac:dyDescent="0.4">
      <c r="C49" s="103"/>
      <c r="D49" s="56" t="s">
        <v>66</v>
      </c>
    </row>
  </sheetData>
  <mergeCells count="1">
    <mergeCell ref="G9:I9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zoomScale="110" zoomScaleNormal="110" workbookViewId="0">
      <selection activeCell="L12" sqref="L12"/>
    </sheetView>
  </sheetViews>
  <sheetFormatPr defaultRowHeight="14.6" x14ac:dyDescent="0.4"/>
  <cols>
    <col min="2" max="2" width="16.23046875" customWidth="1"/>
    <col min="3" max="3" width="27.53515625" customWidth="1"/>
    <col min="4" max="5" width="11.53515625" customWidth="1"/>
    <col min="6" max="9" width="11.53515625" style="5" customWidth="1"/>
  </cols>
  <sheetData>
    <row r="1" spans="1:9" ht="15" thickBot="1" x14ac:dyDescent="0.45">
      <c r="F1" s="13"/>
    </row>
    <row r="2" spans="1:9" ht="45.75" customHeight="1" thickBot="1" x14ac:dyDescent="0.45">
      <c r="B2" s="38" t="s">
        <v>10</v>
      </c>
      <c r="C2" s="39" t="s">
        <v>11</v>
      </c>
      <c r="D2" s="40" t="s">
        <v>12</v>
      </c>
      <c r="E2" s="43" t="s">
        <v>57</v>
      </c>
      <c r="F2" s="19"/>
      <c r="G2" s="21" t="s">
        <v>50</v>
      </c>
      <c r="H2" s="22" t="s">
        <v>48</v>
      </c>
      <c r="I2" s="23" t="s">
        <v>51</v>
      </c>
    </row>
    <row r="3" spans="1:9" x14ac:dyDescent="0.4">
      <c r="A3">
        <v>1</v>
      </c>
      <c r="B3" s="17" t="s">
        <v>13</v>
      </c>
      <c r="C3" s="18" t="s">
        <v>46</v>
      </c>
      <c r="D3" s="44">
        <v>1</v>
      </c>
      <c r="E3" s="46"/>
      <c r="F3" s="20"/>
      <c r="G3" s="24"/>
      <c r="H3" s="9"/>
      <c r="I3" s="25"/>
    </row>
    <row r="4" spans="1:9" x14ac:dyDescent="0.4">
      <c r="A4">
        <v>2</v>
      </c>
      <c r="B4" s="1" t="s">
        <v>14</v>
      </c>
      <c r="C4" s="2" t="s">
        <v>15</v>
      </c>
      <c r="D4" s="35">
        <v>1</v>
      </c>
      <c r="E4" s="47"/>
      <c r="F4" s="20"/>
      <c r="G4" s="24"/>
      <c r="H4" s="9"/>
      <c r="I4" s="25"/>
    </row>
    <row r="5" spans="1:9" x14ac:dyDescent="0.4">
      <c r="A5">
        <v>3</v>
      </c>
      <c r="B5" s="1" t="s">
        <v>14</v>
      </c>
      <c r="C5" s="2" t="s">
        <v>22</v>
      </c>
      <c r="D5" s="35">
        <v>1</v>
      </c>
      <c r="E5" s="47"/>
      <c r="F5" s="20"/>
      <c r="G5" s="26"/>
      <c r="H5" s="10"/>
      <c r="I5" s="27"/>
    </row>
    <row r="6" spans="1:9" x14ac:dyDescent="0.4">
      <c r="A6">
        <v>4</v>
      </c>
      <c r="B6" s="1" t="s">
        <v>16</v>
      </c>
      <c r="C6" s="2" t="s">
        <v>17</v>
      </c>
      <c r="D6" s="35">
        <v>1</v>
      </c>
      <c r="E6" s="47"/>
      <c r="F6" s="20"/>
      <c r="G6" s="26"/>
      <c r="H6" s="10"/>
      <c r="I6" s="27"/>
    </row>
    <row r="7" spans="1:9" x14ac:dyDescent="0.4">
      <c r="A7">
        <v>5</v>
      </c>
      <c r="B7" s="1" t="s">
        <v>18</v>
      </c>
      <c r="C7" s="2" t="s">
        <v>19</v>
      </c>
      <c r="D7" s="35">
        <v>1</v>
      </c>
      <c r="E7" s="47"/>
      <c r="F7" s="20"/>
      <c r="G7" s="26"/>
      <c r="H7" s="10"/>
      <c r="I7" s="27"/>
    </row>
    <row r="8" spans="1:9" x14ac:dyDescent="0.4">
      <c r="A8">
        <v>6</v>
      </c>
      <c r="B8" s="1" t="s">
        <v>30</v>
      </c>
      <c r="C8" s="2" t="s">
        <v>55</v>
      </c>
      <c r="D8" s="35">
        <v>1</v>
      </c>
      <c r="E8" s="47"/>
      <c r="F8" s="20"/>
      <c r="G8" s="26"/>
      <c r="H8" s="10"/>
      <c r="I8" s="27"/>
    </row>
    <row r="9" spans="1:9" x14ac:dyDescent="0.4">
      <c r="A9">
        <v>7</v>
      </c>
      <c r="B9" s="1">
        <v>1</v>
      </c>
      <c r="C9" s="2" t="s">
        <v>67</v>
      </c>
      <c r="D9" s="35">
        <v>1</v>
      </c>
      <c r="E9" s="47"/>
      <c r="F9" s="20"/>
      <c r="G9" s="26"/>
      <c r="H9" s="10"/>
      <c r="I9" s="27"/>
    </row>
    <row r="10" spans="1:9" x14ac:dyDescent="0.4">
      <c r="A10">
        <v>8</v>
      </c>
      <c r="B10" s="1">
        <v>3</v>
      </c>
      <c r="C10" s="2" t="s">
        <v>21</v>
      </c>
      <c r="D10" s="35">
        <v>1</v>
      </c>
      <c r="E10" s="47"/>
      <c r="F10" s="20"/>
      <c r="G10" s="26"/>
      <c r="H10" s="10"/>
      <c r="I10" s="27"/>
    </row>
    <row r="11" spans="1:9" x14ac:dyDescent="0.4">
      <c r="A11">
        <v>9</v>
      </c>
      <c r="B11" s="1">
        <v>11</v>
      </c>
      <c r="C11" s="15" t="s">
        <v>54</v>
      </c>
      <c r="D11" s="35">
        <v>1</v>
      </c>
      <c r="E11" s="47"/>
      <c r="F11" s="20"/>
      <c r="G11" s="26"/>
      <c r="H11" s="10"/>
      <c r="I11" s="27"/>
    </row>
    <row r="12" spans="1:9" x14ac:dyDescent="0.4">
      <c r="A12">
        <v>10</v>
      </c>
      <c r="B12" s="1">
        <v>15</v>
      </c>
      <c r="C12" s="2" t="s">
        <v>68</v>
      </c>
      <c r="D12" s="35">
        <v>1</v>
      </c>
      <c r="E12" s="47"/>
      <c r="F12" s="20"/>
      <c r="G12" s="26"/>
      <c r="H12" s="10"/>
      <c r="I12" s="27"/>
    </row>
    <row r="13" spans="1:9" ht="15" customHeight="1" x14ac:dyDescent="0.4">
      <c r="A13">
        <v>11</v>
      </c>
      <c r="B13" s="1">
        <v>18</v>
      </c>
      <c r="C13" s="2" t="s">
        <v>69</v>
      </c>
      <c r="D13" s="35">
        <v>1</v>
      </c>
      <c r="E13" s="47"/>
      <c r="F13" s="20"/>
      <c r="G13" s="26"/>
      <c r="H13" s="10"/>
      <c r="I13" s="27"/>
    </row>
    <row r="14" spans="1:9" x14ac:dyDescent="0.4">
      <c r="A14">
        <v>12</v>
      </c>
      <c r="B14" s="1">
        <v>19</v>
      </c>
      <c r="C14" s="2" t="s">
        <v>24</v>
      </c>
      <c r="D14" s="35">
        <v>1</v>
      </c>
      <c r="E14" s="47"/>
      <c r="F14" s="20"/>
      <c r="G14" s="26"/>
      <c r="H14" s="10"/>
      <c r="I14" s="27"/>
    </row>
    <row r="15" spans="1:9" x14ac:dyDescent="0.4">
      <c r="A15">
        <v>15</v>
      </c>
      <c r="B15" s="1">
        <v>24</v>
      </c>
      <c r="C15" s="2" t="s">
        <v>49</v>
      </c>
      <c r="D15" s="35">
        <v>1</v>
      </c>
      <c r="E15" s="47"/>
      <c r="F15" s="20"/>
      <c r="G15" s="26"/>
      <c r="H15" s="10"/>
      <c r="I15" s="27"/>
    </row>
    <row r="16" spans="1:9" ht="18" customHeight="1" x14ac:dyDescent="0.4">
      <c r="A16">
        <v>16</v>
      </c>
      <c r="B16" s="1" t="s">
        <v>25</v>
      </c>
      <c r="C16" s="2" t="s">
        <v>26</v>
      </c>
      <c r="D16" s="35" t="s">
        <v>23</v>
      </c>
      <c r="E16" s="47"/>
      <c r="F16" s="37"/>
      <c r="G16" s="28" t="s">
        <v>44</v>
      </c>
      <c r="H16" s="11" t="s">
        <v>44</v>
      </c>
      <c r="I16" s="29" t="s">
        <v>44</v>
      </c>
    </row>
    <row r="17" spans="1:9" ht="18" customHeight="1" x14ac:dyDescent="0.4">
      <c r="A17">
        <v>17</v>
      </c>
      <c r="B17" s="1" t="s">
        <v>25</v>
      </c>
      <c r="C17" s="2" t="s">
        <v>20</v>
      </c>
      <c r="D17" s="35" t="s">
        <v>23</v>
      </c>
      <c r="E17" s="47"/>
      <c r="F17" s="37"/>
      <c r="G17" s="28" t="s">
        <v>44</v>
      </c>
      <c r="H17" s="28" t="s">
        <v>44</v>
      </c>
      <c r="I17" s="28" t="s">
        <v>44</v>
      </c>
    </row>
    <row r="18" spans="1:9" ht="18" customHeight="1" thickBot="1" x14ac:dyDescent="0.45">
      <c r="A18">
        <v>18</v>
      </c>
      <c r="B18" s="3" t="s">
        <v>53</v>
      </c>
      <c r="C18" s="4" t="s">
        <v>52</v>
      </c>
      <c r="D18" s="36" t="s">
        <v>23</v>
      </c>
      <c r="E18" s="48"/>
      <c r="F18" s="37"/>
      <c r="G18" s="28" t="s">
        <v>44</v>
      </c>
      <c r="H18" s="11" t="s">
        <v>44</v>
      </c>
      <c r="I18" s="29" t="s">
        <v>44</v>
      </c>
    </row>
    <row r="19" spans="1:9" ht="38.25" customHeight="1" thickTop="1" thickBot="1" x14ac:dyDescent="0.45">
      <c r="B19" s="41"/>
      <c r="C19" s="16" t="s">
        <v>27</v>
      </c>
      <c r="D19" s="45">
        <f>SUM(D3:D18)</f>
        <v>13</v>
      </c>
      <c r="E19" s="42">
        <f>SUM(E3:E18)</f>
        <v>0</v>
      </c>
      <c r="F19" s="8" t="s">
        <v>41</v>
      </c>
      <c r="G19" s="30">
        <f>COUNTIF(G3:G15,"y")</f>
        <v>0</v>
      </c>
      <c r="H19" s="7">
        <f>COUNTIF(H3:H15,"y")</f>
        <v>0</v>
      </c>
      <c r="I19" s="31">
        <f>COUNTIF(I3:I15,"y")</f>
        <v>0</v>
      </c>
    </row>
    <row r="20" spans="1:9" ht="16.3" thickTop="1" thickBot="1" x14ac:dyDescent="0.45">
      <c r="F20" s="8" t="s">
        <v>42</v>
      </c>
      <c r="G20" s="30">
        <f>COUNTIF(G3:G15,"n")</f>
        <v>0</v>
      </c>
      <c r="H20" s="7">
        <f>COUNTIF(H3:H15,"n")</f>
        <v>0</v>
      </c>
      <c r="I20" s="31">
        <f>COUNTIF(I3:I15,"n")</f>
        <v>0</v>
      </c>
    </row>
    <row r="21" spans="1:9" ht="16.3" thickTop="1" thickBot="1" x14ac:dyDescent="0.45">
      <c r="F21" s="8" t="s">
        <v>43</v>
      </c>
      <c r="G21" s="32">
        <f>COUNTIF(G3:G15,"a")</f>
        <v>0</v>
      </c>
      <c r="H21" s="33">
        <f>COUNTIF(H3:H15,"a")</f>
        <v>0</v>
      </c>
      <c r="I21" s="34">
        <f>COUNTIF(I3:I15,"a")</f>
        <v>0</v>
      </c>
    </row>
    <row r="22" spans="1:9" x14ac:dyDescent="0.4">
      <c r="B22" t="s">
        <v>28</v>
      </c>
    </row>
    <row r="23" spans="1:9" x14ac:dyDescent="0.4">
      <c r="B23" s="12" t="s">
        <v>38</v>
      </c>
    </row>
    <row r="24" spans="1:9" x14ac:dyDescent="0.4">
      <c r="B24" s="12" t="s">
        <v>39</v>
      </c>
    </row>
    <row r="25" spans="1:9" x14ac:dyDescent="0.4">
      <c r="A25" s="6"/>
      <c r="B25" s="12" t="s">
        <v>36</v>
      </c>
    </row>
    <row r="26" spans="1:9" x14ac:dyDescent="0.4">
      <c r="B26" s="12" t="s">
        <v>33</v>
      </c>
    </row>
    <row r="27" spans="1:9" x14ac:dyDescent="0.4">
      <c r="B27" s="12" t="s">
        <v>37</v>
      </c>
    </row>
    <row r="28" spans="1:9" x14ac:dyDescent="0.4">
      <c r="B28" s="12" t="s">
        <v>40</v>
      </c>
    </row>
    <row r="30" spans="1:9" x14ac:dyDescent="0.4">
      <c r="B30" s="14" t="s">
        <v>47</v>
      </c>
    </row>
    <row r="31" spans="1:9" x14ac:dyDescent="0.4">
      <c r="B31" s="12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0" ma:contentTypeDescription="Create a new document." ma:contentTypeScope="" ma:versionID="4311f4cbb163929799635b3533086bc5">
  <xsd:schema xmlns:xsd="http://www.w3.org/2001/XMLSchema" xmlns:xs="http://www.w3.org/2001/XMLSchema" xmlns:p="http://schemas.microsoft.com/office/2006/metadata/properties" xmlns:ns3="cc9c437c-ae0c-4066-8d90-a0f7de786127" targetNamespace="http://schemas.microsoft.com/office/2006/metadata/properties" ma:root="true" ma:fieldsID="d379333b328fc1e174c551e0217d7026" ns3:_="">
    <xsd:import namespace="cc9c437c-ae0c-4066-8d90-a0f7de786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9F6C5A-65CD-45E4-BD29-9C2B404F0E5B}">
  <ds:schemaRefs>
    <ds:schemaRef ds:uri="http://schemas.microsoft.com/office/2006/metadata/properties"/>
    <ds:schemaRef ds:uri="cc9c437c-ae0c-4066-8d90-a0f7de78612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7A9CCC0-DC14-4444-A840-E8759D09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c437c-ae0c-4066-8d90-a0f7de78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20D932B-FFA8-4B28-9711-93EDA325E4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EC Telecon Tues 7 Jun Agenda</vt:lpstr>
      <vt:lpstr>EC Roster - Vote Calculator</vt:lpstr>
      <vt:lpstr>'EC Telecon Tues 7 Jun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John DAmbrosia</cp:lastModifiedBy>
  <cp:lastPrinted>2014-10-07T16:46:30Z</cp:lastPrinted>
  <dcterms:created xsi:type="dcterms:W3CDTF">2014-06-02T22:59:39Z</dcterms:created>
  <dcterms:modified xsi:type="dcterms:W3CDTF">2022-06-07T18:21:26Z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</Properties>
</file>