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1_1005/"/>
    </mc:Choice>
  </mc:AlternateContent>
  <xr:revisionPtr revIDLastSave="0" documentId="8_{B823C12B-0F29-428B-9A76-3B20CB4D2706}" xr6:coauthVersionLast="47" xr6:coauthVersionMax="47" xr10:uidLastSave="{00000000-0000-0000-0000-000000000000}"/>
  <bookViews>
    <workbookView xWindow="-46905" yWindow="660" windowWidth="25470" windowHeight="30345" xr2:uid="{00000000-000D-0000-FFFF-FFFF00000000}"/>
  </bookViews>
  <sheets>
    <sheet name="EC Telecon Tues 5 Oct Agenda" sheetId="1" r:id="rId1"/>
    <sheet name="EC Roster - Vote Calculator" sheetId="2" r:id="rId2"/>
  </sheets>
  <definedNames>
    <definedName name="_xlnm.Print_Area" localSheetId="0">'EC Telecon Tues 5 Oct Agenda'!$A$1:$G$42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1" l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8" i="1"/>
  <c r="A39" i="1" l="1"/>
  <c r="A40" i="1" s="1"/>
  <c r="A42" i="1"/>
  <c r="A35" i="1" l="1"/>
  <c r="A36" i="1" s="1"/>
  <c r="A37" i="1" s="1"/>
  <c r="A33" i="1"/>
  <c r="A22" i="1"/>
  <c r="A23" i="1" s="1"/>
  <c r="A24" i="1" s="1"/>
  <c r="A25" i="1" s="1"/>
  <c r="A26" i="1" s="1"/>
  <c r="A27" i="1" s="1"/>
  <c r="A28" i="1" s="1"/>
  <c r="A29" i="1" s="1"/>
  <c r="A31" i="1" s="1"/>
  <c r="A13" i="1"/>
  <c r="A14" i="1" s="1"/>
  <c r="A15" i="1" s="1"/>
  <c r="A16" i="1" s="1"/>
  <c r="A9" i="1"/>
  <c r="A10" i="1" s="1"/>
  <c r="A11" i="1" s="1"/>
  <c r="A8" i="1"/>
  <c r="A18" i="1" l="1"/>
  <c r="A19" i="1" s="1"/>
  <c r="A20" i="1" s="1"/>
  <c r="E19" i="2"/>
  <c r="H21" i="2" l="1"/>
  <c r="H20" i="2"/>
  <c r="H19" i="2"/>
  <c r="I21" i="2" l="1"/>
  <c r="I20" i="2"/>
  <c r="I19" i="2"/>
  <c r="G21" i="2"/>
  <c r="G20" i="2"/>
  <c r="G19" i="2"/>
  <c r="D19" i="2" l="1"/>
  <c r="F9" i="1"/>
  <c r="F10" i="1" l="1"/>
  <c r="F11" i="1" s="1"/>
  <c r="F13" i="1" s="1"/>
  <c r="F14" i="1" s="1"/>
  <c r="F15" i="1" s="1"/>
  <c r="F16" i="1" l="1"/>
  <c r="F17" i="1" l="1"/>
</calcChain>
</file>

<file path=xl/sharedStrings.xml><?xml version="1.0" encoding="utf-8"?>
<sst xmlns="http://schemas.openxmlformats.org/spreadsheetml/2006/main" count="156" uniqueCount="98">
  <si>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</si>
  <si>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</si>
  <si>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</si>
  <si>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</si>
  <si>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</si>
  <si>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</si>
  <si>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</si>
  <si>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</si>
  <si>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</si>
  <si>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</si>
  <si>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</si>
  <si>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</si>
  <si>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</si>
  <si>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</si>
  <si>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</si>
  <si>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</si>
  <si>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</si>
  <si>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</si>
  <si>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</si>
  <si>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</si>
  <si>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</si>
  <si>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</si>
  <si>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</si>
  <si>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</si>
  <si>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</si>
  <si>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</si>
  <si>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</si>
  <si>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</si>
  <si>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</si>
  <si>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</si>
  <si>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</si>
  <si>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</si>
  <si>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</si>
  <si>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</si>
  <si>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 xml:space="preserve">APPROVE OR MODIFY AGENDA - </t>
  </si>
  <si>
    <t xml:space="preserve"> Adjourn</t>
  </si>
  <si>
    <t>Nic Orlando - IEEE-SA</t>
  </si>
  <si>
    <t>Patrick Slatts - IEEE-SA</t>
  </si>
  <si>
    <t>Jodi Haasz - IEEE-SA</t>
  </si>
  <si>
    <t>Rick Alvin (Linespeed)</t>
  </si>
  <si>
    <t>yes</t>
  </si>
  <si>
    <t xml:space="preserve">No </t>
  </si>
  <si>
    <t>abstain</t>
  </si>
  <si>
    <t>nv</t>
  </si>
  <si>
    <t>Reports from WG and SC Chairs</t>
  </si>
  <si>
    <t>Paul Nikolich</t>
  </si>
  <si>
    <t>Regrets:</t>
  </si>
  <si>
    <t xml:space="preserve">
Motion #2</t>
  </si>
  <si>
    <t>Tim Godfrey</t>
  </si>
  <si>
    <t xml:space="preserve">
Motion #1</t>
  </si>
  <si>
    <t xml:space="preserve">
Motion #3</t>
  </si>
  <si>
    <t>Andrew Myles</t>
  </si>
  <si>
    <t>JTC1 - SC Chair</t>
  </si>
  <si>
    <t>Jay Holcomb</t>
  </si>
  <si>
    <t xml:space="preserve">Dorothy Stanley </t>
  </si>
  <si>
    <t>George Zimmerman</t>
  </si>
  <si>
    <t>D'Ambrosia</t>
  </si>
  <si>
    <t>Attendance</t>
  </si>
  <si>
    <t>DT</t>
  </si>
  <si>
    <t>Agenda Items from WG Chairs</t>
  </si>
  <si>
    <t>Other Business</t>
  </si>
  <si>
    <t xml:space="preserve">IEEE-SA Participation / Copyright Policies 
Reference - https://ieee802.org/sapolicies.shtml </t>
  </si>
  <si>
    <t>MI*</t>
  </si>
  <si>
    <t>Treasurer's Update</t>
  </si>
  <si>
    <t>Zimmerman</t>
  </si>
  <si>
    <t>Tuesday 1900-2100 UTC, 05 Oct 2021</t>
  </si>
  <si>
    <t xml:space="preserve">Future Venue Update </t>
  </si>
  <si>
    <t>Update - EC Action Item Summary
See https://mentor.ieee.org/802-ec/dcn/19/ec-19-0085-51-00EC-ec-action-items-ongoing.pdf</t>
  </si>
  <si>
    <t>18 O</t>
  </si>
  <si>
    <t>Reminder - 802 / SA Task Force Meeting - 18 Oct 2021(4pm - 5pm ET)</t>
  </si>
  <si>
    <t>2022 Electronic Media Update</t>
  </si>
  <si>
    <r>
      <t xml:space="preserve">Approve the following minutes
</t>
    </r>
    <r>
      <rPr>
        <sz val="10"/>
        <color rgb="FF000000"/>
        <rFont val="Calibri"/>
        <family val="2"/>
      </rPr>
      <t>•</t>
    </r>
    <r>
      <rPr>
        <sz val="14"/>
        <color rgb="FF000000"/>
        <rFont val="Cambria"/>
        <family val="1"/>
      </rPr>
      <t xml:space="preserve"> </t>
    </r>
    <r>
      <rPr>
        <sz val="10"/>
        <color rgb="FF000000"/>
        <rFont val="Cambria"/>
        <family val="1"/>
      </rPr>
      <t>07 Sept 2021 802 EC Monthly Meeting - https://mentor.ieee.org/802-ec/dcn/21/ec-21-0209-00-00EC-sept-7-2021-ec-teleconference-minutes.pdf</t>
    </r>
  </si>
  <si>
    <t>ME</t>
  </si>
  <si>
    <t>Parsons</t>
  </si>
  <si>
    <t xml:space="preserve">To NesCom, P802.1ACct PAR extension </t>
  </si>
  <si>
    <t>To NesCom, P802.1ABcu PAR extension</t>
  </si>
  <si>
    <t xml:space="preserve">To Revcom (Conditional), P802.1BArev </t>
  </si>
  <si>
    <t>802 Restructuring Ad hoc Status Update Operating Efficiency, Co-ordination of 802 Next Gen Activities, Mixed-mode transition, Long-term meeting strategy</t>
  </si>
  <si>
    <t>Glenn Parsons</t>
  </si>
  <si>
    <t>Pat Kinney</t>
  </si>
  <si>
    <t>Cancel  802 EC meeting scheduled for 2 Nov 2021</t>
  </si>
  <si>
    <t>Marks</t>
  </si>
  <si>
    <t>Holcomb</t>
  </si>
  <si>
    <t>Approve Liaison Response to ITU-R WP 1A on visible light communications</t>
  </si>
  <si>
    <t>Stanley</t>
  </si>
  <si>
    <t>To SA Ballot, P802.11az D4.0</t>
  </si>
  <si>
    <t>Gilb</t>
  </si>
  <si>
    <t>Updates to the Operations Manual</t>
  </si>
  <si>
    <t>Liaison to IETF</t>
  </si>
  <si>
    <t>Approve Liaison to JTC1 regarding PSDO 11ax comment responses</t>
  </si>
  <si>
    <t>R7</t>
  </si>
  <si>
    <t>x</t>
  </si>
  <si>
    <t>subir DAS</t>
  </si>
  <si>
    <t xml:space="preserve">To RevCom (Unconditional), P802.1ABcu </t>
  </si>
  <si>
    <t>Approved AGENDA  -  IEEE 802 LMSC EXECUTIVE COMMITTEE INTERIM TELECON</t>
  </si>
  <si>
    <t xml:space="preserve">Moved to Agenda item 3.03 - 
Approve Liaison to JTC1 regarding PSDO 11ax comment responses
</t>
  </si>
  <si>
    <t xml:space="preserve">Moved to Agenda item 3.031 - 
Approve Liaison to JTC1 regading comments from HK NB in WG1 N289 </t>
  </si>
  <si>
    <t xml:space="preserve">Approve Liaison to JTC1 regading comments from HK NB in WG1 N289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</si>
</sst>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[$-409]d\-mmm;@"/>
    <numFmt numFmtId="167" formatCode="0.0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  <font>
      <i/>
      <sz val="10"/>
      <color indexed="8"/>
      <name val="Cambria"/>
      <family val="1"/>
    </font>
    <font>
      <sz val="10"/>
      <color rgb="FF000000"/>
      <name val="Cambria"/>
      <family val="1"/>
    </font>
    <font>
      <sz val="10"/>
      <color theme="0"/>
      <name val="Cambria"/>
      <family val="1"/>
    </font>
    <font>
      <b/>
      <sz val="10"/>
      <color indexed="8"/>
      <name val="Cambria"/>
      <family val="1"/>
    </font>
    <font>
      <b/>
      <sz val="10"/>
      <color rgb="FF000000"/>
      <name val="Cambria"/>
      <family val="1"/>
    </font>
    <font>
      <b/>
      <sz val="10"/>
      <color theme="0"/>
      <name val="Cambria"/>
      <family val="1"/>
    </font>
    <font>
      <sz val="10"/>
      <color rgb="FF000000"/>
      <name val="Calibri"/>
      <family val="2"/>
    </font>
    <font>
      <sz val="14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ck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/>
    <xf numFmtId="0" fontId="0" fillId="0" borderId="0" xfId="0" applyAlignment="1">
      <alignment horizont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" fontId="1" fillId="0" borderId="14" xfId="0" applyNumberFormat="1" applyFont="1" applyBorder="1" applyAlignment="1">
      <alignment horizontal="center" vertical="center" wrapText="1"/>
    </xf>
    <xf numFmtId="16" fontId="1" fillId="0" borderId="15" xfId="0" applyNumberFormat="1" applyFont="1" applyBorder="1" applyAlignment="1">
      <alignment horizontal="center" vertical="center" wrapText="1"/>
    </xf>
    <xf numFmtId="16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29" xfId="0" applyFont="1" applyBorder="1"/>
    <xf numFmtId="0" fontId="3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vertical="top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64" fontId="6" fillId="0" borderId="12" xfId="0" applyNumberFormat="1" applyFont="1" applyFill="1" applyBorder="1" applyAlignment="1" applyProtection="1">
      <alignment horizontal="right" vertical="top" wrapText="1"/>
    </xf>
    <xf numFmtId="164" fontId="6" fillId="0" borderId="2" xfId="0" applyNumberFormat="1" applyFont="1" applyFill="1" applyBorder="1" applyAlignment="1" applyProtection="1">
      <alignment vertical="top" wrapText="1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49" fontId="6" fillId="0" borderId="2" xfId="0" applyNumberFormat="1" applyFont="1" applyFill="1" applyBorder="1" applyAlignment="1" applyProtection="1">
      <alignment horizontal="left" vertical="top" wrapText="1"/>
    </xf>
    <xf numFmtId="164" fontId="6" fillId="0" borderId="1" xfId="0" applyNumberFormat="1" applyFont="1" applyFill="1" applyBorder="1" applyAlignment="1" applyProtection="1">
      <alignment vertical="top" wrapText="1"/>
    </xf>
    <xf numFmtId="165" fontId="6" fillId="0" borderId="12" xfId="0" applyNumberFormat="1" applyFont="1" applyFill="1" applyBorder="1" applyAlignment="1" applyProtection="1">
      <alignment horizontal="right" vertical="top" wrapText="1"/>
    </xf>
    <xf numFmtId="164" fontId="6" fillId="2" borderId="2" xfId="0" applyNumberFormat="1" applyFont="1" applyFill="1" applyBorder="1" applyAlignment="1" applyProtection="1">
      <alignment horizontal="left" vertical="top" wrapText="1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64" fontId="6" fillId="2" borderId="1" xfId="0" applyNumberFormat="1" applyFont="1" applyFill="1" applyBorder="1" applyAlignment="1" applyProtection="1">
      <alignment vertical="top" wrapText="1"/>
    </xf>
    <xf numFmtId="164" fontId="6" fillId="2" borderId="1" xfId="0" applyNumberFormat="1" applyFont="1" applyFill="1" applyBorder="1" applyAlignment="1" applyProtection="1">
      <alignment horizontal="left" vertical="top" wrapText="1"/>
    </xf>
    <xf numFmtId="1" fontId="6" fillId="2" borderId="1" xfId="0" applyNumberFormat="1" applyFont="1" applyFill="1" applyBorder="1" applyAlignment="1" applyProtection="1">
      <alignment horizontal="center" vertical="top" wrapText="1"/>
    </xf>
    <xf numFmtId="164" fontId="6" fillId="2" borderId="12" xfId="0" applyNumberFormat="1" applyFont="1" applyFill="1" applyBorder="1" applyAlignment="1" applyProtection="1">
      <alignment horizontal="right" vertical="top" wrapText="1"/>
    </xf>
    <xf numFmtId="164" fontId="6" fillId="3" borderId="2" xfId="0" applyNumberFormat="1" applyFont="1" applyFill="1" applyBorder="1" applyAlignment="1" applyProtection="1">
      <alignment vertical="top" wrapText="1"/>
    </xf>
    <xf numFmtId="164" fontId="7" fillId="3" borderId="1" xfId="0" applyNumberFormat="1" applyFont="1" applyFill="1" applyBorder="1" applyAlignment="1" applyProtection="1">
      <alignment horizontal="center" vertical="top" wrapText="1"/>
    </xf>
    <xf numFmtId="164" fontId="6" fillId="3" borderId="1" xfId="0" applyNumberFormat="1" applyFont="1" applyFill="1" applyBorder="1" applyAlignment="1" applyProtection="1">
      <alignment horizontal="left" vertical="top" wrapText="1"/>
    </xf>
    <xf numFmtId="1" fontId="6" fillId="3" borderId="1" xfId="0" applyNumberFormat="1" applyFont="1" applyFill="1" applyBorder="1" applyAlignment="1" applyProtection="1">
      <alignment horizontal="center" vertical="top" wrapText="1"/>
    </xf>
    <xf numFmtId="165" fontId="6" fillId="3" borderId="12" xfId="0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 applyProtection="1">
      <alignment horizontal="left" vertical="top" wrapText="1"/>
    </xf>
    <xf numFmtId="2" fontId="7" fillId="0" borderId="1" xfId="0" applyNumberFormat="1" applyFont="1" applyFill="1" applyBorder="1" applyAlignment="1" applyProtection="1">
      <alignment horizontal="center" vertical="top" wrapText="1"/>
    </xf>
    <xf numFmtId="2" fontId="6" fillId="0" borderId="1" xfId="0" applyNumberFormat="1" applyFont="1" applyFill="1" applyBorder="1" applyAlignment="1" applyProtection="1">
      <alignment horizontal="left" vertical="top" wrapText="1"/>
    </xf>
    <xf numFmtId="2" fontId="6" fillId="0" borderId="2" xfId="0" applyNumberFormat="1" applyFont="1" applyFill="1" applyBorder="1" applyAlignment="1" applyProtection="1">
      <alignment horizontal="right" vertical="top" wrapText="1"/>
    </xf>
    <xf numFmtId="2" fontId="9" fillId="0" borderId="1" xfId="0" applyNumberFormat="1" applyFont="1" applyFill="1" applyBorder="1" applyAlignment="1" applyProtection="1">
      <alignment horizontal="left" vertical="top" wrapText="1"/>
    </xf>
    <xf numFmtId="2" fontId="6" fillId="0" borderId="1" xfId="0" applyNumberFormat="1" applyFont="1" applyFill="1" applyBorder="1" applyAlignment="1" applyProtection="1">
      <alignment horizontal="left" vertical="center" wrapText="1" indent="2"/>
    </xf>
    <xf numFmtId="1" fontId="6" fillId="4" borderId="1" xfId="0" applyNumberFormat="1" applyFont="1" applyFill="1" applyBorder="1" applyAlignment="1" applyProtection="1">
      <alignment horizontal="center" vertical="top" wrapText="1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2" fontId="6" fillId="0" borderId="0" xfId="0" applyNumberFormat="1" applyFont="1" applyFill="1" applyBorder="1" applyAlignment="1" applyProtection="1">
      <alignment horizontal="left" vertical="top" wrapText="1"/>
    </xf>
    <xf numFmtId="0" fontId="8" fillId="4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2" fontId="10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1" fontId="6" fillId="4" borderId="1" xfId="0" applyNumberFormat="1" applyFont="1" applyFill="1" applyBorder="1" applyAlignment="1" applyProtection="1">
      <alignment horizontal="center" vertical="center" wrapText="1"/>
    </xf>
    <xf numFmtId="2" fontId="11" fillId="2" borderId="4" xfId="0" applyNumberFormat="1" applyFont="1" applyFill="1" applyBorder="1" applyAlignment="1" applyProtection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2" fontId="11" fillId="2" borderId="4" xfId="0" applyNumberFormat="1" applyFont="1" applyFill="1" applyBorder="1" applyAlignment="1" applyProtection="1">
      <alignment horizontal="left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</xf>
    <xf numFmtId="165" fontId="11" fillId="2" borderId="13" xfId="0" applyNumberFormat="1" applyFont="1" applyFill="1" applyBorder="1" applyAlignment="1" applyProtection="1">
      <alignment horizontal="right" vertical="top" wrapText="1"/>
    </xf>
    <xf numFmtId="2" fontId="6" fillId="0" borderId="0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165" fontId="12" fillId="0" borderId="12" xfId="0" applyNumberFormat="1" applyFont="1" applyFill="1" applyBorder="1" applyAlignment="1" applyProtection="1">
      <alignment horizontal="right" vertical="top" wrapText="1"/>
    </xf>
    <xf numFmtId="164" fontId="6" fillId="4" borderId="2" xfId="0" applyNumberFormat="1" applyFont="1" applyFill="1" applyBorder="1" applyAlignment="1" applyProtection="1">
      <alignment vertical="top" wrapText="1"/>
    </xf>
    <xf numFmtId="164" fontId="7" fillId="4" borderId="1" xfId="0" applyNumberFormat="1" applyFont="1" applyFill="1" applyBorder="1" applyAlignment="1" applyProtection="1">
      <alignment horizontal="center" vertical="top" wrapText="1"/>
    </xf>
    <xf numFmtId="164" fontId="6" fillId="4" borderId="1" xfId="0" applyNumberFormat="1" applyFont="1" applyFill="1" applyBorder="1" applyAlignment="1" applyProtection="1">
      <alignment horizontal="left" vertical="top" wrapText="1"/>
    </xf>
    <xf numFmtId="165" fontId="6" fillId="4" borderId="12" xfId="0" applyNumberFormat="1" applyFont="1" applyFill="1" applyBorder="1" applyAlignment="1" applyProtection="1">
      <alignment horizontal="right" vertical="top" wrapText="1"/>
    </xf>
    <xf numFmtId="0" fontId="8" fillId="4" borderId="0" xfId="0" applyFont="1" applyFill="1" applyAlignment="1">
      <alignment horizontal="left" vertical="top" wrapText="1" indent="2"/>
    </xf>
    <xf numFmtId="166" fontId="7" fillId="5" borderId="1" xfId="0" applyNumberFormat="1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3" fillId="0" borderId="37" xfId="0" applyNumberFormat="1" applyFont="1" applyBorder="1" applyAlignment="1">
      <alignment horizontal="left" vertical="top"/>
    </xf>
    <xf numFmtId="2" fontId="13" fillId="3" borderId="1" xfId="0" applyNumberFormat="1" applyFont="1" applyFill="1" applyBorder="1" applyAlignment="1">
      <alignment horizontal="left" vertical="top"/>
    </xf>
    <xf numFmtId="2" fontId="10" fillId="3" borderId="1" xfId="0" applyNumberFormat="1" applyFont="1" applyFill="1" applyBorder="1" applyAlignment="1">
      <alignment vertical="top"/>
    </xf>
    <xf numFmtId="165" fontId="13" fillId="3" borderId="1" xfId="0" applyNumberFormat="1" applyFont="1" applyFill="1" applyBorder="1" applyAlignment="1">
      <alignment vertical="top"/>
    </xf>
    <xf numFmtId="2" fontId="13" fillId="4" borderId="0" xfId="0" applyNumberFormat="1" applyFont="1" applyFill="1" applyBorder="1" applyAlignment="1">
      <alignment horizontal="left" vertical="top"/>
    </xf>
    <xf numFmtId="2" fontId="10" fillId="4" borderId="1" xfId="0" applyNumberFormat="1" applyFont="1" applyFill="1" applyBorder="1" applyAlignment="1">
      <alignment vertical="top"/>
    </xf>
    <xf numFmtId="165" fontId="13" fillId="4" borderId="27" xfId="0" applyNumberFormat="1" applyFont="1" applyFill="1" applyBorder="1" applyAlignment="1">
      <alignment vertical="top"/>
    </xf>
    <xf numFmtId="2" fontId="13" fillId="0" borderId="1" xfId="0" applyNumberFormat="1" applyFont="1" applyBorder="1" applyAlignment="1">
      <alignment horizontal="left" vertical="top"/>
    </xf>
    <xf numFmtId="2" fontId="14" fillId="2" borderId="37" xfId="0" applyNumberFormat="1" applyFont="1" applyFill="1" applyBorder="1" applyAlignment="1">
      <alignment horizontal="left" vertical="top"/>
    </xf>
    <xf numFmtId="1" fontId="10" fillId="3" borderId="1" xfId="0" applyNumberFormat="1" applyFont="1" applyFill="1" applyBorder="1" applyAlignment="1">
      <alignment horizontal="center" vertical="top"/>
    </xf>
    <xf numFmtId="1" fontId="10" fillId="4" borderId="1" xfId="0" applyNumberFormat="1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left" vertical="top"/>
    </xf>
    <xf numFmtId="165" fontId="13" fillId="4" borderId="1" xfId="0" applyNumberFormat="1" applyFont="1" applyFill="1" applyBorder="1" applyAlignment="1">
      <alignment vertical="top"/>
    </xf>
    <xf numFmtId="2" fontId="7" fillId="0" borderId="38" xfId="0" applyNumberFormat="1" applyFont="1" applyFill="1" applyBorder="1" applyAlignment="1" applyProtection="1">
      <alignment horizontal="center" vertical="top" wrapText="1"/>
    </xf>
    <xf numFmtId="0" fontId="8" fillId="4" borderId="38" xfId="0" applyFont="1" applyFill="1" applyBorder="1" applyAlignment="1">
      <alignment horizontal="left" vertical="top" wrapText="1"/>
    </xf>
    <xf numFmtId="2" fontId="6" fillId="0" borderId="38" xfId="0" applyNumberFormat="1" applyFont="1" applyFill="1" applyBorder="1" applyAlignment="1" applyProtection="1">
      <alignment horizontal="left" vertical="top" wrapText="1"/>
    </xf>
    <xf numFmtId="1" fontId="6" fillId="4" borderId="38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top" wrapText="1" indent="2"/>
    </xf>
    <xf numFmtId="2" fontId="10" fillId="4" borderId="1" xfId="0" applyNumberFormat="1" applyFont="1" applyFill="1" applyBorder="1" applyAlignment="1">
      <alignment horizontal="center" vertical="top"/>
    </xf>
    <xf numFmtId="2" fontId="10" fillId="4" borderId="1" xfId="0" applyNumberFormat="1" applyFont="1" applyFill="1" applyBorder="1" applyAlignment="1">
      <alignment vertical="top" wrapText="1"/>
    </xf>
    <xf numFmtId="2" fontId="10" fillId="3" borderId="1" xfId="0" applyNumberFormat="1" applyFont="1" applyFill="1" applyBorder="1" applyAlignment="1">
      <alignment horizontal="center" vertical="top"/>
    </xf>
    <xf numFmtId="2" fontId="10" fillId="3" borderId="1" xfId="0" applyNumberFormat="1" applyFont="1" applyFill="1" applyBorder="1" applyAlignment="1">
      <alignment vertical="top" wrapText="1"/>
    </xf>
    <xf numFmtId="164" fontId="6" fillId="0" borderId="39" xfId="0" applyNumberFormat="1" applyFont="1" applyFill="1" applyBorder="1" applyAlignment="1" applyProtection="1">
      <alignment horizontal="left" vertical="top" wrapText="1"/>
    </xf>
    <xf numFmtId="164" fontId="7" fillId="0" borderId="40" xfId="0" applyNumberFormat="1" applyFont="1" applyFill="1" applyBorder="1" applyAlignment="1" applyProtection="1">
      <alignment horizontal="center" vertical="top" wrapText="1"/>
    </xf>
    <xf numFmtId="164" fontId="6" fillId="0" borderId="40" xfId="0" applyNumberFormat="1" applyFont="1" applyFill="1" applyBorder="1" applyAlignment="1" applyProtection="1">
      <alignment horizontal="center" vertical="top" wrapText="1"/>
    </xf>
    <xf numFmtId="164" fontId="6" fillId="0" borderId="40" xfId="0" applyNumberFormat="1" applyFont="1" applyFill="1" applyBorder="1" applyAlignment="1" applyProtection="1">
      <alignment horizontal="left" vertical="top" wrapText="1"/>
    </xf>
    <xf numFmtId="1" fontId="6" fillId="0" borderId="40" xfId="0" applyNumberFormat="1" applyFont="1" applyFill="1" applyBorder="1" applyAlignment="1" applyProtection="1">
      <alignment horizontal="center" vertical="top" wrapText="1"/>
    </xf>
    <xf numFmtId="164" fontId="6" fillId="0" borderId="41" xfId="0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horizontal="left" vertical="top" wrapText="1" indent="2"/>
    </xf>
    <xf numFmtId="2" fontId="6" fillId="0" borderId="1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  <xf numFmtId="2" fontId="13" fillId="0" borderId="0" xfId="0" applyNumberFormat="1" applyFont="1" applyBorder="1" applyAlignment="1">
      <alignment horizontal="left" vertical="top"/>
    </xf>
    <xf numFmtId="0" fontId="8" fillId="0" borderId="0" xfId="0" applyFont="1" applyAlignment="1">
      <alignment horizontal="left" vertical="top" wrapText="1" indent="2"/>
    </xf>
    <xf numFmtId="167" fontId="13" fillId="4" borderId="1" xfId="0" applyNumberFormat="1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 indent="2"/>
    </xf>
    <xf numFmtId="0" fontId="8" fillId="0" borderId="0" xfId="0" applyFont="1" applyAlignment="1">
      <alignment horizontal="lef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zoomScale="170" zoomScaleNormal="170" zoomScaleSheetLayoutView="110" workbookViewId="0">
      <selection activeCell="F41" sqref="F41"/>
    </sheetView>
  </sheetViews>
  <sheetFormatPr defaultColWidth="8.86328125" defaultRowHeight="12.75" x14ac:dyDescent="0.45"/>
  <cols>
    <col min="1" max="1" width="6.73046875" style="50" customWidth="1"/>
    <col min="2" max="2" width="7.73046875" style="96" customWidth="1"/>
    <col min="3" max="3" width="53" style="50" customWidth="1"/>
    <col min="4" max="4" width="13.59765625" style="50" customWidth="1"/>
    <col min="5" max="5" width="5.265625" style="96" customWidth="1"/>
    <col min="6" max="6" width="10.73046875" style="50" customWidth="1"/>
    <col min="7" max="7" width="9.86328125" style="49" customWidth="1"/>
    <col min="8" max="8" width="13.265625" style="50" customWidth="1"/>
    <col min="9" max="9" width="15.86328125" style="50" customWidth="1"/>
    <col min="10" max="16384" width="8.86328125" style="50"/>
  </cols>
  <sheetData>
    <row r="1" spans="1:9" ht="25.9" thickTop="1" x14ac:dyDescent="0.45">
      <c r="A1" s="130" t="s">
        <v>90</v>
      </c>
      <c r="B1" s="131"/>
      <c r="C1" s="132" t="s">
        <v>94</v>
      </c>
      <c r="D1" s="133"/>
      <c r="E1" s="134"/>
      <c r="F1" s="135"/>
    </row>
    <row r="2" spans="1:9" x14ac:dyDescent="0.45">
      <c r="A2" s="51"/>
      <c r="B2" s="104"/>
      <c r="C2" s="118" t="s">
        <v>65</v>
      </c>
      <c r="D2" s="52"/>
      <c r="E2" s="53"/>
      <c r="F2" s="54"/>
    </row>
    <row r="3" spans="1:9" x14ac:dyDescent="0.45">
      <c r="A3" s="55"/>
      <c r="B3" s="56"/>
      <c r="C3" s="57"/>
      <c r="D3" s="52"/>
      <c r="E3" s="53"/>
      <c r="F3" s="54"/>
    </row>
    <row r="4" spans="1:9" ht="25.5" x14ac:dyDescent="0.45">
      <c r="A4" s="58" t="s">
        <v>2</v>
      </c>
      <c r="B4" s="56" t="s">
        <v>3</v>
      </c>
      <c r="C4" s="59" t="s">
        <v>29</v>
      </c>
      <c r="D4" s="52"/>
      <c r="E4" s="53" t="s">
        <v>3</v>
      </c>
      <c r="F4" s="60" t="s">
        <v>3</v>
      </c>
    </row>
    <row r="5" spans="1:9" x14ac:dyDescent="0.45">
      <c r="A5" s="61"/>
      <c r="B5" s="62"/>
      <c r="C5" s="63" t="s">
        <v>4</v>
      </c>
      <c r="D5" s="64"/>
      <c r="E5" s="65"/>
      <c r="F5" s="66"/>
    </row>
    <row r="6" spans="1:9" x14ac:dyDescent="0.45">
      <c r="A6" s="67"/>
      <c r="B6" s="68"/>
      <c r="C6" s="69" t="s">
        <v>5</v>
      </c>
      <c r="D6" s="69"/>
      <c r="E6" s="70"/>
      <c r="F6" s="71"/>
    </row>
    <row r="7" spans="1:9" s="83" customFormat="1" x14ac:dyDescent="0.45">
      <c r="A7" s="99"/>
      <c r="B7" s="100"/>
      <c r="C7" s="101"/>
      <c r="D7" s="101"/>
      <c r="E7" s="78"/>
      <c r="F7" s="102"/>
      <c r="G7" s="103"/>
    </row>
    <row r="8" spans="1:9" x14ac:dyDescent="0.45">
      <c r="A8" s="107">
        <f>1</f>
        <v>1</v>
      </c>
      <c r="B8" s="73"/>
      <c r="C8" s="74" t="s">
        <v>6</v>
      </c>
      <c r="D8" s="74" t="s">
        <v>1</v>
      </c>
      <c r="E8" s="53">
        <v>2</v>
      </c>
      <c r="F8" s="98">
        <f>TIME(15,0,0)</f>
        <v>0.625</v>
      </c>
    </row>
    <row r="9" spans="1:9" x14ac:dyDescent="0.45">
      <c r="A9" s="107">
        <f>2</f>
        <v>2</v>
      </c>
      <c r="B9" s="73" t="s">
        <v>7</v>
      </c>
      <c r="C9" s="74" t="s">
        <v>34</v>
      </c>
      <c r="D9" s="74" t="s">
        <v>1</v>
      </c>
      <c r="E9" s="53">
        <v>5</v>
      </c>
      <c r="F9" s="98">
        <f t="shared" ref="F9:F41" si="0">F8+TIME(0,E8,0)</f>
        <v>0.62638888888888888</v>
      </c>
      <c r="G9" s="143"/>
      <c r="H9" s="144"/>
      <c r="I9" s="144"/>
    </row>
    <row r="10" spans="1:9" ht="25.5" x14ac:dyDescent="0.45">
      <c r="A10" s="119">
        <f t="shared" ref="A10:A11" si="1">A9+0.01</f>
        <v>2.0099999999999998</v>
      </c>
      <c r="B10" s="126" t="s">
        <v>8</v>
      </c>
      <c r="C10" s="127" t="s">
        <v>61</v>
      </c>
      <c r="D10" s="112" t="s">
        <v>1</v>
      </c>
      <c r="E10" s="117">
        <v>2</v>
      </c>
      <c r="F10" s="120">
        <f t="shared" si="0"/>
        <v>0.62986111111111109</v>
      </c>
      <c r="G10" s="81"/>
      <c r="H10" s="49"/>
      <c r="I10" s="49"/>
    </row>
    <row r="11" spans="1:9" s="83" customFormat="1" ht="58.5" customHeight="1" x14ac:dyDescent="0.45">
      <c r="A11" s="108">
        <f t="shared" si="1"/>
        <v>2.0199999999999996</v>
      </c>
      <c r="B11" s="128" t="s">
        <v>62</v>
      </c>
      <c r="C11" s="129" t="s">
        <v>71</v>
      </c>
      <c r="D11" s="109" t="s">
        <v>56</v>
      </c>
      <c r="E11" s="116">
        <v>0</v>
      </c>
      <c r="F11" s="110">
        <f t="shared" si="0"/>
        <v>0.63124999999999998</v>
      </c>
      <c r="G11" s="105"/>
      <c r="H11" s="103"/>
      <c r="I11" s="103"/>
    </row>
    <row r="12" spans="1:9" s="83" customFormat="1" x14ac:dyDescent="0.45">
      <c r="A12" s="111"/>
      <c r="B12" s="126"/>
      <c r="C12" s="127"/>
      <c r="D12" s="112"/>
      <c r="E12" s="117"/>
      <c r="F12" s="113"/>
      <c r="G12" s="105"/>
      <c r="H12" s="103"/>
      <c r="I12" s="103"/>
    </row>
    <row r="13" spans="1:9" x14ac:dyDescent="0.45">
      <c r="A13" s="107">
        <f>3</f>
        <v>3</v>
      </c>
      <c r="B13" s="73" t="s">
        <v>8</v>
      </c>
      <c r="C13" s="74" t="s">
        <v>9</v>
      </c>
      <c r="D13" s="74" t="s">
        <v>1</v>
      </c>
      <c r="E13" s="53">
        <v>5</v>
      </c>
      <c r="F13" s="98">
        <f>F11+TIME(0,E11,0)</f>
        <v>0.63124999999999998</v>
      </c>
    </row>
    <row r="14" spans="1:9" x14ac:dyDescent="0.45">
      <c r="A14" s="119">
        <f t="shared" ref="A14:A20" si="2">A13+0.01</f>
        <v>3.01</v>
      </c>
      <c r="B14" s="73" t="s">
        <v>8</v>
      </c>
      <c r="C14" s="74" t="s">
        <v>66</v>
      </c>
      <c r="D14" s="74" t="s">
        <v>0</v>
      </c>
      <c r="E14" s="53">
        <v>10</v>
      </c>
      <c r="F14" s="98">
        <f t="shared" si="0"/>
        <v>0.63472222222222219</v>
      </c>
      <c r="G14" s="106"/>
    </row>
    <row r="15" spans="1:9" x14ac:dyDescent="0.45">
      <c r="A15" s="119">
        <f t="shared" si="2"/>
        <v>3.0199999999999996</v>
      </c>
      <c r="B15" s="73" t="s">
        <v>8</v>
      </c>
      <c r="C15" s="74" t="s">
        <v>63</v>
      </c>
      <c r="D15" s="74" t="s">
        <v>64</v>
      </c>
      <c r="E15" s="53">
        <v>10</v>
      </c>
      <c r="F15" s="98">
        <f t="shared" si="0"/>
        <v>0.64166666666666661</v>
      </c>
      <c r="G15" s="106"/>
    </row>
    <row r="16" spans="1:9" x14ac:dyDescent="0.45">
      <c r="A16" s="119">
        <f t="shared" si="2"/>
        <v>3.0299999999999994</v>
      </c>
      <c r="B16" s="73" t="s">
        <v>72</v>
      </c>
      <c r="C16" s="74" t="s">
        <v>89</v>
      </c>
      <c r="D16" s="74" t="s">
        <v>84</v>
      </c>
      <c r="E16" s="53">
        <v>3</v>
      </c>
      <c r="F16" s="98">
        <f t="shared" si="0"/>
        <v>0.64861111111111103</v>
      </c>
      <c r="G16" s="141"/>
    </row>
    <row r="17" spans="1:7" ht="27.4" customHeight="1" x14ac:dyDescent="0.45">
      <c r="A17" s="142">
        <v>3.0310000000000001</v>
      </c>
      <c r="B17" s="73" t="s">
        <v>72</v>
      </c>
      <c r="C17" s="74" t="s">
        <v>97</v>
      </c>
      <c r="D17" s="74" t="s">
        <v>84</v>
      </c>
      <c r="E17" s="53">
        <v>3</v>
      </c>
      <c r="F17" s="98">
        <f t="shared" ref="F17:F41" si="3">F16+TIME(0,E16,0)</f>
        <v>0.65069444444444435</v>
      </c>
      <c r="G17" s="97"/>
    </row>
    <row r="18" spans="1:7" ht="38.25" x14ac:dyDescent="0.45">
      <c r="A18" s="119">
        <f>A16+0.01</f>
        <v>3.0399999999999991</v>
      </c>
      <c r="B18" s="73" t="s">
        <v>58</v>
      </c>
      <c r="C18" s="74" t="s">
        <v>67</v>
      </c>
      <c r="D18" s="74" t="s">
        <v>56</v>
      </c>
      <c r="E18" s="53">
        <v>10</v>
      </c>
      <c r="F18" s="98">
        <f t="shared" si="3"/>
        <v>0.65277777777777768</v>
      </c>
    </row>
    <row r="19" spans="1:7" ht="38.25" x14ac:dyDescent="0.45">
      <c r="A19" s="119">
        <f t="shared" si="2"/>
        <v>3.0499999999999989</v>
      </c>
      <c r="B19" s="73" t="s">
        <v>8</v>
      </c>
      <c r="C19" s="74" t="s">
        <v>77</v>
      </c>
      <c r="D19" s="74" t="s">
        <v>1</v>
      </c>
      <c r="E19" s="53">
        <v>15</v>
      </c>
      <c r="F19" s="98">
        <f t="shared" si="3"/>
        <v>0.6597222222222221</v>
      </c>
      <c r="G19" s="136"/>
    </row>
    <row r="20" spans="1:7" x14ac:dyDescent="0.45">
      <c r="A20" s="119">
        <f t="shared" si="2"/>
        <v>3.0599999999999987</v>
      </c>
      <c r="B20" s="73" t="s">
        <v>58</v>
      </c>
      <c r="C20" s="74" t="s">
        <v>87</v>
      </c>
      <c r="D20" s="74" t="s">
        <v>86</v>
      </c>
      <c r="E20" s="53">
        <v>10</v>
      </c>
      <c r="F20" s="98">
        <f t="shared" si="3"/>
        <v>0.67013888888888873</v>
      </c>
      <c r="G20" s="139"/>
    </row>
    <row r="21" spans="1:7" x14ac:dyDescent="0.45">
      <c r="A21" s="72"/>
      <c r="B21" s="73"/>
      <c r="C21" s="74"/>
      <c r="D21" s="74"/>
      <c r="E21" s="53"/>
      <c r="F21" s="98">
        <f t="shared" si="3"/>
        <v>0.67708333333333315</v>
      </c>
    </row>
    <row r="22" spans="1:7" x14ac:dyDescent="0.45">
      <c r="A22" s="107">
        <f>4</f>
        <v>4</v>
      </c>
      <c r="B22" s="73"/>
      <c r="C22" s="79" t="s">
        <v>59</v>
      </c>
      <c r="D22" s="74"/>
      <c r="E22" s="53"/>
      <c r="F22" s="98">
        <f t="shared" si="3"/>
        <v>0.67708333333333315</v>
      </c>
    </row>
    <row r="23" spans="1:7" x14ac:dyDescent="0.45">
      <c r="A23" s="119">
        <f t="shared" ref="A23:A29" si="4">A22+0.01</f>
        <v>4.01</v>
      </c>
      <c r="B23" s="73" t="s">
        <v>72</v>
      </c>
      <c r="C23" s="137" t="s">
        <v>75</v>
      </c>
      <c r="D23" s="74" t="s">
        <v>73</v>
      </c>
      <c r="E23" s="53">
        <v>3</v>
      </c>
      <c r="F23" s="98">
        <f t="shared" si="3"/>
        <v>0.67708333333333315</v>
      </c>
      <c r="G23" s="125"/>
    </row>
    <row r="24" spans="1:7" x14ac:dyDescent="0.45">
      <c r="A24" s="119">
        <f t="shared" si="4"/>
        <v>4.0199999999999996</v>
      </c>
      <c r="B24" s="73" t="s">
        <v>72</v>
      </c>
      <c r="C24" s="137" t="s">
        <v>74</v>
      </c>
      <c r="D24" s="74" t="s">
        <v>73</v>
      </c>
      <c r="E24" s="53">
        <v>3</v>
      </c>
      <c r="F24" s="98">
        <f t="shared" si="3"/>
        <v>0.67916666666666647</v>
      </c>
      <c r="G24" s="125"/>
    </row>
    <row r="25" spans="1:7" x14ac:dyDescent="0.45">
      <c r="A25" s="119">
        <f t="shared" si="4"/>
        <v>4.0299999999999994</v>
      </c>
      <c r="B25" s="73" t="s">
        <v>72</v>
      </c>
      <c r="C25" s="137" t="s">
        <v>93</v>
      </c>
      <c r="D25" s="74" t="s">
        <v>73</v>
      </c>
      <c r="E25" s="53">
        <v>3</v>
      </c>
      <c r="F25" s="98">
        <f t="shared" si="3"/>
        <v>0.6812499999999998</v>
      </c>
      <c r="G25" s="125"/>
    </row>
    <row r="26" spans="1:7" x14ac:dyDescent="0.45">
      <c r="A26" s="119">
        <f t="shared" si="4"/>
        <v>4.0399999999999991</v>
      </c>
      <c r="B26" s="73" t="s">
        <v>72</v>
      </c>
      <c r="C26" s="137" t="s">
        <v>76</v>
      </c>
      <c r="D26" s="74" t="s">
        <v>73</v>
      </c>
      <c r="E26" s="53">
        <v>3</v>
      </c>
      <c r="F26" s="98">
        <f t="shared" si="3"/>
        <v>0.68333333333333313</v>
      </c>
      <c r="G26" s="125"/>
    </row>
    <row r="27" spans="1:7" x14ac:dyDescent="0.45">
      <c r="A27" s="119">
        <f t="shared" si="4"/>
        <v>4.0499999999999989</v>
      </c>
      <c r="B27" s="73" t="s">
        <v>8</v>
      </c>
      <c r="C27" s="50" t="s">
        <v>88</v>
      </c>
      <c r="D27" s="74" t="s">
        <v>73</v>
      </c>
      <c r="E27" s="53">
        <v>3</v>
      </c>
      <c r="F27" s="98">
        <f t="shared" si="3"/>
        <v>0.68541666666666645</v>
      </c>
      <c r="G27" s="138"/>
    </row>
    <row r="28" spans="1:7" ht="27.4" customHeight="1" x14ac:dyDescent="0.45">
      <c r="A28" s="119">
        <f t="shared" si="4"/>
        <v>4.0599999999999987</v>
      </c>
      <c r="B28" s="73" t="s">
        <v>72</v>
      </c>
      <c r="C28" s="137" t="s">
        <v>83</v>
      </c>
      <c r="D28" s="74" t="s">
        <v>82</v>
      </c>
      <c r="E28" s="53">
        <v>3</v>
      </c>
      <c r="F28" s="98">
        <f t="shared" si="3"/>
        <v>0.68749999999999978</v>
      </c>
      <c r="G28" s="138"/>
    </row>
    <row r="29" spans="1:7" ht="15.4" customHeight="1" x14ac:dyDescent="0.45">
      <c r="A29" s="119">
        <f t="shared" si="4"/>
        <v>4.0699999999999985</v>
      </c>
      <c r="B29" s="73" t="s">
        <v>72</v>
      </c>
      <c r="C29" s="74" t="s">
        <v>85</v>
      </c>
      <c r="D29" s="74" t="s">
        <v>84</v>
      </c>
      <c r="E29" s="53">
        <v>3</v>
      </c>
      <c r="F29" s="98">
        <f t="shared" si="3"/>
        <v>0.6895833333333331</v>
      </c>
      <c r="G29" s="97"/>
    </row>
    <row r="30" spans="1:7" ht="39.75" customHeight="1" x14ac:dyDescent="0.45">
      <c r="A30" s="119">
        <v>4.08</v>
      </c>
      <c r="B30" s="73"/>
      <c r="C30" s="74" t="s">
        <v>95</v>
      </c>
      <c r="D30" s="74"/>
      <c r="E30" s="53"/>
      <c r="F30" s="98">
        <f t="shared" si="3"/>
        <v>0.69166666666666643</v>
      </c>
      <c r="G30" s="97"/>
    </row>
    <row r="31" spans="1:7" ht="39.75" customHeight="1" x14ac:dyDescent="0.45">
      <c r="A31" s="119">
        <f>A29+0.02</f>
        <v>4.0899999999999981</v>
      </c>
      <c r="B31" s="73" t="s">
        <v>72</v>
      </c>
      <c r="C31" s="74" t="s">
        <v>96</v>
      </c>
      <c r="D31" s="74" t="s">
        <v>84</v>
      </c>
      <c r="E31" s="53">
        <v>3</v>
      </c>
      <c r="F31" s="98">
        <f t="shared" si="3"/>
        <v>0.69166666666666643</v>
      </c>
      <c r="G31" s="97"/>
    </row>
    <row r="32" spans="1:7" x14ac:dyDescent="0.45">
      <c r="A32" s="75"/>
      <c r="B32" s="73"/>
      <c r="C32" s="77"/>
      <c r="D32" s="74"/>
      <c r="E32" s="78"/>
      <c r="F32" s="98">
        <f t="shared" si="3"/>
        <v>0.69374999999999976</v>
      </c>
    </row>
    <row r="33" spans="1:10" s="84" customFormat="1" x14ac:dyDescent="0.45">
      <c r="A33" s="107">
        <f>5</f>
        <v>5</v>
      </c>
      <c r="B33" s="73"/>
      <c r="C33" s="76" t="s">
        <v>44</v>
      </c>
      <c r="D33" s="74"/>
      <c r="E33" s="53"/>
      <c r="F33" s="98">
        <f t="shared" si="3"/>
        <v>0.69374999999999976</v>
      </c>
      <c r="G33" s="82"/>
      <c r="H33" s="80"/>
      <c r="I33" s="82"/>
      <c r="J33" s="82"/>
    </row>
    <row r="34" spans="1:10" x14ac:dyDescent="0.45">
      <c r="A34" s="75"/>
      <c r="B34" s="73"/>
      <c r="C34" s="74"/>
      <c r="D34" s="74"/>
      <c r="E34" s="53"/>
      <c r="F34" s="98">
        <f t="shared" si="3"/>
        <v>0.69374999999999976</v>
      </c>
      <c r="G34" s="82"/>
      <c r="H34" s="82"/>
      <c r="I34" s="82"/>
      <c r="J34" s="82"/>
    </row>
    <row r="35" spans="1:10" x14ac:dyDescent="0.45">
      <c r="A35" s="107">
        <f>6</f>
        <v>6</v>
      </c>
      <c r="B35" s="73"/>
      <c r="C35" s="76" t="s">
        <v>60</v>
      </c>
      <c r="D35" s="74"/>
      <c r="E35" s="53"/>
      <c r="F35" s="98">
        <f t="shared" si="3"/>
        <v>0.69374999999999976</v>
      </c>
      <c r="G35" s="82"/>
      <c r="H35" s="82"/>
      <c r="I35" s="82"/>
      <c r="J35" s="82"/>
    </row>
    <row r="36" spans="1:10" x14ac:dyDescent="0.45">
      <c r="A36" s="119">
        <f t="shared" ref="A36:A37" si="5">A35+0.01</f>
        <v>6.01</v>
      </c>
      <c r="B36" s="73" t="s">
        <v>8</v>
      </c>
      <c r="C36" s="74" t="s">
        <v>70</v>
      </c>
      <c r="D36" s="74" t="s">
        <v>56</v>
      </c>
      <c r="E36" s="53">
        <v>2</v>
      </c>
      <c r="F36" s="98">
        <f t="shared" si="3"/>
        <v>0.69374999999999976</v>
      </c>
      <c r="G36" s="82"/>
      <c r="H36" s="82"/>
      <c r="I36" s="82"/>
      <c r="J36" s="82"/>
    </row>
    <row r="37" spans="1:10" x14ac:dyDescent="0.45">
      <c r="A37" s="119">
        <f t="shared" si="5"/>
        <v>6.02</v>
      </c>
      <c r="B37" s="73" t="s">
        <v>7</v>
      </c>
      <c r="C37" s="74" t="s">
        <v>80</v>
      </c>
      <c r="D37" s="74" t="s">
        <v>81</v>
      </c>
      <c r="E37" s="53">
        <v>3</v>
      </c>
      <c r="F37" s="98">
        <f t="shared" si="3"/>
        <v>0.69513888888888864</v>
      </c>
      <c r="G37" s="82"/>
      <c r="H37" s="82"/>
      <c r="I37" s="82"/>
      <c r="J37" s="82"/>
    </row>
    <row r="38" spans="1:10" x14ac:dyDescent="0.35">
      <c r="A38" s="72"/>
      <c r="B38" s="73"/>
      <c r="C38" s="85"/>
      <c r="D38" s="86"/>
      <c r="E38" s="87"/>
      <c r="F38" s="98">
        <f t="shared" si="3"/>
        <v>0.69722222222222197</v>
      </c>
      <c r="G38" s="82"/>
      <c r="H38" s="82"/>
      <c r="I38" s="82"/>
      <c r="J38" s="82"/>
    </row>
    <row r="39" spans="1:10" ht="25.5" x14ac:dyDescent="0.45">
      <c r="A39" s="107">
        <f>9</f>
        <v>9</v>
      </c>
      <c r="B39" s="73"/>
      <c r="C39" s="88" t="s">
        <v>31</v>
      </c>
      <c r="D39" s="74" t="s">
        <v>32</v>
      </c>
      <c r="E39" s="89">
        <v>5</v>
      </c>
      <c r="F39" s="98">
        <f t="shared" si="3"/>
        <v>0.69722222222222197</v>
      </c>
      <c r="G39" s="82"/>
      <c r="H39" s="82"/>
      <c r="I39" s="82"/>
      <c r="J39" s="82"/>
    </row>
    <row r="40" spans="1:10" ht="25.5" x14ac:dyDescent="0.45">
      <c r="A40" s="114">
        <f t="shared" ref="A40" si="6">A39+0.01</f>
        <v>9.01</v>
      </c>
      <c r="B40" s="121" t="s">
        <v>68</v>
      </c>
      <c r="C40" s="122" t="s">
        <v>69</v>
      </c>
      <c r="D40" s="123" t="s">
        <v>1</v>
      </c>
      <c r="E40" s="124">
        <v>2</v>
      </c>
      <c r="F40" s="98">
        <f t="shared" si="3"/>
        <v>0.70069444444444418</v>
      </c>
      <c r="G40" s="82"/>
      <c r="H40" s="82"/>
      <c r="I40" s="82"/>
      <c r="J40" s="82"/>
    </row>
    <row r="41" spans="1:10" x14ac:dyDescent="0.45">
      <c r="A41" s="140"/>
      <c r="B41" s="121"/>
      <c r="C41" s="122"/>
      <c r="D41" s="123"/>
      <c r="E41" s="124"/>
      <c r="F41" s="98">
        <f t="shared" si="3"/>
        <v>0.70208333333333306</v>
      </c>
      <c r="G41" s="82"/>
      <c r="H41" s="82"/>
      <c r="I41" s="82"/>
      <c r="J41" s="82"/>
    </row>
    <row r="42" spans="1:10" ht="14.45" customHeight="1" thickBot="1" x14ac:dyDescent="0.5">
      <c r="A42" s="115">
        <f>10</f>
        <v>10</v>
      </c>
      <c r="B42" s="90" t="s">
        <v>7</v>
      </c>
      <c r="C42" s="91" t="s">
        <v>35</v>
      </c>
      <c r="D42" s="92" t="s">
        <v>1</v>
      </c>
      <c r="E42" s="93"/>
      <c r="F42" s="94">
        <v>0.70833333333333337</v>
      </c>
      <c r="G42" s="95"/>
      <c r="H42" s="82"/>
    </row>
    <row r="46" spans="1:10" x14ac:dyDescent="0.45">
      <c r="C46" s="97"/>
    </row>
    <row r="47" spans="1:10" x14ac:dyDescent="0.45">
      <c r="C47" s="97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1"/>
  <sheetViews>
    <sheetView zoomScale="110" zoomScaleNormal="110" workbookViewId="0">
      <selection activeCell="F4" sqref="F4"/>
    </sheetView>
  </sheetViews>
  <sheetFormatPr defaultRowHeight="14.25" x14ac:dyDescent="0.45"/>
  <cols>
    <col min="2" max="2" width="16.265625" customWidth="1"/>
    <col min="3" max="3" width="27.59765625" customWidth="1"/>
    <col min="4" max="5" width="11.59765625" customWidth="1"/>
    <col min="6" max="9" width="11.59765625" style="5" customWidth="1"/>
  </cols>
  <sheetData>
    <row r="1" spans="1:9" ht="14.65" thickBot="1" x14ac:dyDescent="0.5">
      <c r="F1" s="13"/>
    </row>
    <row r="2" spans="1:9" ht="45.75" customHeight="1" thickBot="1" x14ac:dyDescent="0.5">
      <c r="B2" s="38" t="s">
        <v>10</v>
      </c>
      <c r="C2" s="39" t="s">
        <v>11</v>
      </c>
      <c r="D2" s="40" t="s">
        <v>12</v>
      </c>
      <c r="E2" s="43" t="s">
        <v>57</v>
      </c>
      <c r="F2" s="19"/>
      <c r="G2" s="21" t="s">
        <v>49</v>
      </c>
      <c r="H2" s="22" t="s">
        <v>47</v>
      </c>
      <c r="I2" s="23" t="s">
        <v>50</v>
      </c>
    </row>
    <row r="3" spans="1:9" x14ac:dyDescent="0.45">
      <c r="A3">
        <v>1</v>
      </c>
      <c r="B3" s="17" t="s">
        <v>13</v>
      </c>
      <c r="C3" s="18" t="s">
        <v>45</v>
      </c>
      <c r="D3" s="44">
        <v>1</v>
      </c>
      <c r="E3" s="46" t="s">
        <v>91</v>
      </c>
      <c r="F3" s="20"/>
      <c r="G3" s="24"/>
      <c r="H3" s="9"/>
      <c r="I3" s="25"/>
    </row>
    <row r="4" spans="1:9" x14ac:dyDescent="0.45">
      <c r="A4">
        <v>2</v>
      </c>
      <c r="B4" s="1" t="s">
        <v>14</v>
      </c>
      <c r="C4" s="2" t="s">
        <v>15</v>
      </c>
      <c r="D4" s="35">
        <v>1</v>
      </c>
      <c r="E4" s="47" t="s">
        <v>91</v>
      </c>
      <c r="F4" s="20"/>
      <c r="G4" s="24"/>
      <c r="H4" s="9"/>
      <c r="I4" s="25"/>
    </row>
    <row r="5" spans="1:9" x14ac:dyDescent="0.45">
      <c r="A5">
        <v>3</v>
      </c>
      <c r="B5" s="1" t="s">
        <v>14</v>
      </c>
      <c r="C5" s="2" t="s">
        <v>22</v>
      </c>
      <c r="D5" s="35">
        <v>1</v>
      </c>
      <c r="E5" s="47" t="s">
        <v>91</v>
      </c>
      <c r="F5" s="20"/>
      <c r="G5" s="26"/>
      <c r="H5" s="10"/>
      <c r="I5" s="27"/>
    </row>
    <row r="6" spans="1:9" x14ac:dyDescent="0.45">
      <c r="A6">
        <v>4</v>
      </c>
      <c r="B6" s="1" t="s">
        <v>16</v>
      </c>
      <c r="C6" s="2" t="s">
        <v>17</v>
      </c>
      <c r="D6" s="35">
        <v>1</v>
      </c>
      <c r="E6" s="47" t="s">
        <v>91</v>
      </c>
      <c r="F6" s="20"/>
      <c r="G6" s="26"/>
      <c r="H6" s="10"/>
      <c r="I6" s="27"/>
    </row>
    <row r="7" spans="1:9" x14ac:dyDescent="0.45">
      <c r="A7">
        <v>5</v>
      </c>
      <c r="B7" s="1" t="s">
        <v>18</v>
      </c>
      <c r="C7" s="2" t="s">
        <v>19</v>
      </c>
      <c r="D7" s="35">
        <v>1</v>
      </c>
      <c r="E7" s="47" t="s">
        <v>91</v>
      </c>
      <c r="F7" s="20"/>
      <c r="G7" s="26"/>
      <c r="H7" s="10"/>
      <c r="I7" s="27"/>
    </row>
    <row r="8" spans="1:9" x14ac:dyDescent="0.45">
      <c r="A8">
        <v>6</v>
      </c>
      <c r="B8" s="1" t="s">
        <v>30</v>
      </c>
      <c r="C8" s="2" t="s">
        <v>55</v>
      </c>
      <c r="D8" s="35">
        <v>1</v>
      </c>
      <c r="E8" s="47" t="s">
        <v>91</v>
      </c>
      <c r="F8" s="20"/>
      <c r="G8" s="26"/>
      <c r="H8" s="10"/>
      <c r="I8" s="27"/>
    </row>
    <row r="9" spans="1:9" x14ac:dyDescent="0.45">
      <c r="A9">
        <v>7</v>
      </c>
      <c r="B9" s="1">
        <v>1</v>
      </c>
      <c r="C9" s="2" t="s">
        <v>78</v>
      </c>
      <c r="D9" s="35">
        <v>1</v>
      </c>
      <c r="E9" s="47" t="s">
        <v>91</v>
      </c>
      <c r="F9" s="20"/>
      <c r="G9" s="26"/>
      <c r="H9" s="10"/>
      <c r="I9" s="27"/>
    </row>
    <row r="10" spans="1:9" x14ac:dyDescent="0.45">
      <c r="A10">
        <v>8</v>
      </c>
      <c r="B10" s="1">
        <v>3</v>
      </c>
      <c r="C10" s="2" t="s">
        <v>21</v>
      </c>
      <c r="D10" s="35">
        <v>1</v>
      </c>
      <c r="E10" s="47" t="s">
        <v>91</v>
      </c>
      <c r="F10" s="20"/>
      <c r="G10" s="26"/>
      <c r="H10" s="10"/>
      <c r="I10" s="27"/>
    </row>
    <row r="11" spans="1:9" x14ac:dyDescent="0.45">
      <c r="A11">
        <v>9</v>
      </c>
      <c r="B11" s="1">
        <v>11</v>
      </c>
      <c r="C11" s="15" t="s">
        <v>54</v>
      </c>
      <c r="D11" s="35">
        <v>1</v>
      </c>
      <c r="E11" s="47" t="s">
        <v>91</v>
      </c>
      <c r="F11" s="20"/>
      <c r="G11" s="26"/>
      <c r="H11" s="10"/>
      <c r="I11" s="27"/>
    </row>
    <row r="12" spans="1:9" x14ac:dyDescent="0.45">
      <c r="A12">
        <v>10</v>
      </c>
      <c r="B12" s="1">
        <v>15</v>
      </c>
      <c r="C12" s="2" t="s">
        <v>79</v>
      </c>
      <c r="D12" s="35">
        <v>1</v>
      </c>
      <c r="E12" s="47" t="s">
        <v>91</v>
      </c>
      <c r="F12" s="20"/>
      <c r="G12" s="26"/>
      <c r="H12" s="10"/>
      <c r="I12" s="27"/>
    </row>
    <row r="13" spans="1:9" ht="15" customHeight="1" x14ac:dyDescent="0.45">
      <c r="A13">
        <v>11</v>
      </c>
      <c r="B13" s="1">
        <v>18</v>
      </c>
      <c r="C13" s="2" t="s">
        <v>53</v>
      </c>
      <c r="D13" s="35">
        <v>1</v>
      </c>
      <c r="E13" s="47" t="s">
        <v>91</v>
      </c>
      <c r="F13" s="20"/>
      <c r="G13" s="26"/>
      <c r="H13" s="10"/>
      <c r="I13" s="27"/>
    </row>
    <row r="14" spans="1:9" x14ac:dyDescent="0.45">
      <c r="A14">
        <v>12</v>
      </c>
      <c r="B14" s="1">
        <v>19</v>
      </c>
      <c r="C14" s="2" t="s">
        <v>24</v>
      </c>
      <c r="D14" s="35">
        <v>1</v>
      </c>
      <c r="E14" s="47" t="s">
        <v>91</v>
      </c>
      <c r="F14" s="20"/>
      <c r="G14" s="26"/>
      <c r="H14" s="10"/>
      <c r="I14" s="27"/>
    </row>
    <row r="15" spans="1:9" x14ac:dyDescent="0.45">
      <c r="A15">
        <v>15</v>
      </c>
      <c r="B15" s="1">
        <v>24</v>
      </c>
      <c r="C15" s="2" t="s">
        <v>48</v>
      </c>
      <c r="D15" s="35">
        <v>1</v>
      </c>
      <c r="E15" s="47" t="s">
        <v>91</v>
      </c>
      <c r="F15" s="20"/>
      <c r="G15" s="26"/>
      <c r="H15" s="10"/>
      <c r="I15" s="27"/>
    </row>
    <row r="16" spans="1:9" ht="18" customHeight="1" x14ac:dyDescent="0.45">
      <c r="A16">
        <v>16</v>
      </c>
      <c r="B16" s="1" t="s">
        <v>25</v>
      </c>
      <c r="C16" s="2" t="s">
        <v>26</v>
      </c>
      <c r="D16" s="35" t="s">
        <v>23</v>
      </c>
      <c r="E16" s="47" t="s">
        <v>91</v>
      </c>
      <c r="F16" s="37"/>
      <c r="G16" s="28" t="s">
        <v>43</v>
      </c>
      <c r="H16" s="11" t="s">
        <v>43</v>
      </c>
      <c r="I16" s="29" t="s">
        <v>43</v>
      </c>
    </row>
    <row r="17" spans="1:9" ht="18" customHeight="1" x14ac:dyDescent="0.45">
      <c r="A17">
        <v>17</v>
      </c>
      <c r="B17" s="1" t="s">
        <v>25</v>
      </c>
      <c r="C17" s="2" t="s">
        <v>20</v>
      </c>
      <c r="D17" s="35" t="s">
        <v>23</v>
      </c>
      <c r="E17" s="47" t="s">
        <v>91</v>
      </c>
      <c r="F17" s="37"/>
      <c r="G17" s="28"/>
      <c r="H17" s="11"/>
      <c r="I17" s="29"/>
    </row>
    <row r="18" spans="1:9" ht="18" customHeight="1" thickBot="1" x14ac:dyDescent="0.5">
      <c r="A18">
        <v>18</v>
      </c>
      <c r="B18" s="3" t="s">
        <v>52</v>
      </c>
      <c r="C18" s="4" t="s">
        <v>51</v>
      </c>
      <c r="D18" s="36" t="s">
        <v>23</v>
      </c>
      <c r="E18" s="48" t="s">
        <v>91</v>
      </c>
      <c r="F18" s="37"/>
      <c r="G18" s="28" t="s">
        <v>43</v>
      </c>
      <c r="H18" s="11" t="s">
        <v>43</v>
      </c>
      <c r="I18" s="29" t="s">
        <v>43</v>
      </c>
    </row>
    <row r="19" spans="1:9" ht="38.25" customHeight="1" thickTop="1" thickBot="1" x14ac:dyDescent="0.5">
      <c r="B19" s="41"/>
      <c r="C19" s="16" t="s">
        <v>27</v>
      </c>
      <c r="D19" s="45">
        <f>SUM(D3:D18)</f>
        <v>13</v>
      </c>
      <c r="E19" s="42">
        <f>SUM(E3:E18)</f>
        <v>0</v>
      </c>
      <c r="F19" s="8" t="s">
        <v>40</v>
      </c>
      <c r="G19" s="30">
        <f>COUNTIF(G3:G15,"y")</f>
        <v>0</v>
      </c>
      <c r="H19" s="7">
        <f>COUNTIF(H3:H15,"y")</f>
        <v>0</v>
      </c>
      <c r="I19" s="31">
        <f>COUNTIF(I3:I15,"y")</f>
        <v>0</v>
      </c>
    </row>
    <row r="20" spans="1:9" ht="15.75" thickTop="1" thickBot="1" x14ac:dyDescent="0.5">
      <c r="F20" s="8" t="s">
        <v>41</v>
      </c>
      <c r="G20" s="30">
        <f>COUNTIF(G3:G15,"n")</f>
        <v>0</v>
      </c>
      <c r="H20" s="7">
        <f>COUNTIF(H3:H15,"n")</f>
        <v>0</v>
      </c>
      <c r="I20" s="31">
        <f>COUNTIF(I3:I15,"n")</f>
        <v>0</v>
      </c>
    </row>
    <row r="21" spans="1:9" ht="15.75" thickTop="1" thickBot="1" x14ac:dyDescent="0.5">
      <c r="F21" s="8" t="s">
        <v>42</v>
      </c>
      <c r="G21" s="32">
        <f>COUNTIF(G3:G15,"a")</f>
        <v>0</v>
      </c>
      <c r="H21" s="33">
        <f>COUNTIF(H3:H15,"a")</f>
        <v>0</v>
      </c>
      <c r="I21" s="34">
        <f>COUNTIF(I3:I15,"a")</f>
        <v>0</v>
      </c>
    </row>
    <row r="22" spans="1:9" x14ac:dyDescent="0.45">
      <c r="B22" t="s">
        <v>28</v>
      </c>
    </row>
    <row r="23" spans="1:9" x14ac:dyDescent="0.45">
      <c r="B23" s="6" t="s">
        <v>92</v>
      </c>
    </row>
    <row r="24" spans="1:9" x14ac:dyDescent="0.45">
      <c r="B24" s="12" t="s">
        <v>38</v>
      </c>
    </row>
    <row r="25" spans="1:9" x14ac:dyDescent="0.45">
      <c r="A25" s="6"/>
      <c r="B25" s="12" t="s">
        <v>36</v>
      </c>
    </row>
    <row r="26" spans="1:9" x14ac:dyDescent="0.45">
      <c r="B26" s="12" t="s">
        <v>33</v>
      </c>
    </row>
    <row r="27" spans="1:9" x14ac:dyDescent="0.45">
      <c r="B27" s="12" t="s">
        <v>37</v>
      </c>
    </row>
    <row r="28" spans="1:9" x14ac:dyDescent="0.45">
      <c r="B28" s="12" t="s">
        <v>39</v>
      </c>
    </row>
    <row r="30" spans="1:9" x14ac:dyDescent="0.45">
      <c r="B30" s="14" t="s">
        <v>46</v>
      </c>
    </row>
    <row r="31" spans="1:9" x14ac:dyDescent="0.45">
      <c r="B31" s="12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28163D68FE8E4D9361964FDD814FC4" ma:contentTypeVersion="10" ma:contentTypeDescription="Create a new document." ma:contentTypeScope="" ma:versionID="4311f4cbb163929799635b3533086bc5">
  <xsd:schema xmlns:xsd="http://www.w3.org/2001/XMLSchema" xmlns:xs="http://www.w3.org/2001/XMLSchema" xmlns:p="http://schemas.microsoft.com/office/2006/metadata/properties" xmlns:ns3="cc9c437c-ae0c-4066-8d90-a0f7de786127" targetNamespace="http://schemas.microsoft.com/office/2006/metadata/properties" ma:root="true" ma:fieldsID="d379333b328fc1e174c551e0217d7026" ns3:_="">
    <xsd:import namespace="cc9c437c-ae0c-4066-8d90-a0f7de78612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c437c-ae0c-4066-8d90-a0f7de7861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9CCC0-DC14-4444-A840-E8759D096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c437c-ae0c-4066-8d90-a0f7de7861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9F6C5A-65CD-45E4-BD29-9C2B404F0E5B}">
  <ds:schemaRefs>
    <ds:schemaRef ds:uri="http://schemas.microsoft.com/office/2006/metadata/properties"/>
    <ds:schemaRef ds:uri="cc9c437c-ae0c-4066-8d90-a0f7de78612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0D932B-FFA8-4B28-9711-93EDA325E4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EC Telecon Tues 5 Oct Agenda</vt:lpstr>
      <vt:lpstr>EC Roster - Vote Calculator</vt:lpstr>
      <vt:lpstr>'EC Telecon Tues 5 Oct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John DAmbrosia</cp:lastModifiedBy>
  <cp:lastPrinted>2014-10-07T16:46:30Z</cp:lastPrinted>
  <dcterms:created xsi:type="dcterms:W3CDTF">2014-06-02T22:59:39Z</dcterms:created>
  <dcterms:modified xsi:type="dcterms:W3CDTF">2021-10-11T20:25:24Z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  <property fmtid="{D5CDD505-2E9C-101B-9397-08002B2CF9AE}" pid="5" name="ContentTypeId">
    <vt:lpwstr>0x010100EB28163D68FE8E4D9361964FDD814FC4</vt:lpwstr>
  </property>
</Properties>
</file>