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127"/>
  <workbookPr defaultThemeVersion="124226"/>
  <mc:AlternateContent xmlns:mc="http://schemas.openxmlformats.org/markup-compatibility/2006">
    <mc:Choice Requires="x15">
      <x15ac:absPath xmlns:x15ac="http://schemas.microsoft.com/office/spreadsheetml/2010/11/ac" url="https://d.docs.live.net/a76b78698ac40a99/IEEE/802/EC Phone Conferences/20_1006/"/>
    </mc:Choice>
  </mc:AlternateContent>
  <xr:revisionPtr revIDLastSave="23" documentId="8_{AC6B442F-6EA1-4C44-8AF0-1212937186EB}" xr6:coauthVersionLast="45" xr6:coauthVersionMax="45" xr10:uidLastSave="{455A90C1-D638-4E62-8C77-CBAABFF47382}"/>
  <bookViews>
    <workbookView xWindow="-26835" yWindow="660" windowWidth="16425" windowHeight="29505" xr2:uid="{00000000-000D-0000-FFFF-FFFF00000000}"/>
  </bookViews>
  <sheets>
    <sheet name="EC Telecon Tues 1 Oct Agenda" sheetId="1" r:id="rId1"/>
    <sheet name="EC Roster - Vote Calculator" sheetId="2" r:id="rId2"/>
  </sheets>
  <definedNames>
    <definedName name="_xlnm.Print_Area" localSheetId="0">'EC Telecon Tues 1 Oct Agenda'!$A$1:$G$47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19" i="1" l="1"/>
  <c r="A19" i="1"/>
  <c r="A34" i="1"/>
  <c r="A24" i="1" l="1"/>
  <c r="A25" i="1" s="1"/>
  <c r="A26" i="1" s="1"/>
  <c r="A27" i="1" s="1"/>
  <c r="A28" i="1" s="1"/>
  <c r="A29" i="1" s="1"/>
  <c r="A30" i="1" s="1"/>
  <c r="A31" i="1" s="1"/>
  <c r="A32" i="1" s="1"/>
  <c r="A33" i="1" s="1"/>
  <c r="A40" i="1" l="1"/>
  <c r="A41" i="1" s="1"/>
  <c r="A42" i="1" s="1"/>
  <c r="A43" i="1" s="1"/>
  <c r="A44" i="1" s="1"/>
  <c r="A46" i="1" l="1"/>
  <c r="A47" i="1"/>
  <c r="A13" i="1" l="1"/>
  <c r="A9" i="1"/>
  <c r="A10" i="1" s="1"/>
  <c r="A11" i="1" s="1"/>
  <c r="A8" i="1"/>
  <c r="A14" i="1" l="1"/>
  <c r="A15" i="1" s="1"/>
  <c r="A16" i="1" s="1"/>
  <c r="A17" i="1" s="1"/>
  <c r="A18" i="1" s="1"/>
  <c r="E19" i="2"/>
  <c r="H21" i="2" l="1"/>
  <c r="H20" i="2"/>
  <c r="H19" i="2"/>
  <c r="I21" i="2" l="1"/>
  <c r="I20" i="2"/>
  <c r="I19" i="2"/>
  <c r="G21" i="2"/>
  <c r="G20" i="2"/>
  <c r="G19" i="2"/>
  <c r="F8" i="1" l="1"/>
  <c r="D19" i="2" l="1"/>
  <c r="F9" i="1"/>
  <c r="F10" i="1" s="1"/>
  <c r="F11" i="1" s="1"/>
  <c r="F12" i="1" s="1"/>
  <c r="F13" i="1" s="1"/>
  <c r="F14" i="1" s="1"/>
  <c r="F15" i="1" s="1"/>
  <c r="F16" i="1" s="1"/>
  <c r="F17" i="1" s="1"/>
  <c r="F18" i="1" s="1"/>
  <c r="F20" i="1" s="1"/>
  <c r="F21" i="1" s="1"/>
  <c r="F22" i="1" s="1"/>
  <c r="F23" i="1" s="1"/>
  <c r="F24" i="1" l="1"/>
  <c r="F25" i="1" s="1"/>
  <c r="F26" i="1" l="1"/>
  <c r="F27" i="1" s="1"/>
  <c r="F28" i="1" s="1"/>
  <c r="F29" i="1" s="1"/>
  <c r="F32" i="1" l="1"/>
  <c r="F33" i="1" s="1"/>
  <c r="F36" i="1" s="1"/>
  <c r="F37" i="1" s="1"/>
  <c r="F38" i="1" s="1"/>
  <c r="F39" i="1" s="1"/>
  <c r="F40" i="1" s="1"/>
  <c r="F41" i="1" s="1"/>
  <c r="F42" i="1" s="1"/>
  <c r="F43" i="1" s="1"/>
  <c r="F44" i="1" s="1"/>
  <c r="F45" i="1" s="1"/>
  <c r="F46" i="1" s="1"/>
  <c r="F30" i="1"/>
  <c r="F31" i="1" s="1"/>
  <c r="F34" i="1" s="1"/>
</calcChain>
</file>

<file path=xl/sharedStrings.xml><?xml version="1.0" encoding="utf-8"?>
<sst xmlns="http://schemas.openxmlformats.org/spreadsheetml/2006/main" count="151" uniqueCount="101">
  <si>
    <t>Rosdahl</t>
  </si>
  <si>
    <t>Nikolich</t>
  </si>
  <si>
    <t>Key:</t>
  </si>
  <si>
    <t xml:space="preserve"> </t>
  </si>
  <si>
    <t>Special Orders</t>
  </si>
  <si>
    <t>Category  (* = consent agenda)</t>
  </si>
  <si>
    <t>MEETING CALLED TO ORDER</t>
  </si>
  <si>
    <t>MI</t>
  </si>
  <si>
    <t>II</t>
  </si>
  <si>
    <t>Announcements from the Chair</t>
  </si>
  <si>
    <t>EC Position</t>
  </si>
  <si>
    <t>Name</t>
  </si>
  <si>
    <t>Voting 
Status</t>
  </si>
  <si>
    <t>Chair</t>
  </si>
  <si>
    <t>Vice Chair</t>
  </si>
  <si>
    <t>James Gilb</t>
  </si>
  <si>
    <t>Exec Sec</t>
  </si>
  <si>
    <t>Jon Rosdahl</t>
  </si>
  <si>
    <t>Record Sec</t>
  </si>
  <si>
    <t>John D'Ambrosia</t>
  </si>
  <si>
    <t>Clint Chaplin</t>
  </si>
  <si>
    <t>David Law</t>
  </si>
  <si>
    <t>Roger Marks</t>
  </si>
  <si>
    <t>non-voting</t>
  </si>
  <si>
    <t xml:space="preserve">Steve Shellhammer </t>
  </si>
  <si>
    <t>Memb Emer</t>
  </si>
  <si>
    <t>Geoff Thompson</t>
  </si>
  <si>
    <t> Total Eligible 
EC Voters</t>
  </si>
  <si>
    <t>Other attendeess :</t>
  </si>
  <si>
    <t>ME - Motion, External, MI - Motion, Internal, 
DT- Discussion Topic, II - Information Item</t>
  </si>
  <si>
    <t>Treasurer</t>
  </si>
  <si>
    <t>EC Action Item Status review</t>
  </si>
  <si>
    <t>Nikolich / D'Ambrosia</t>
  </si>
  <si>
    <t>Dawn Slykhouse (Face-to-Face)</t>
  </si>
  <si>
    <t>Bob Heile</t>
  </si>
  <si>
    <t xml:space="preserve">APPROVE OR MODIFY AGENDA - </t>
  </si>
  <si>
    <t xml:space="preserve"> Adjourn</t>
  </si>
  <si>
    <t>Nic Orlando - IEEE-SA</t>
  </si>
  <si>
    <t>Patrick Slatts - IEEE-SA</t>
  </si>
  <si>
    <t>Jonathan Goldberg - IEEE-SA</t>
  </si>
  <si>
    <t>Jodi Haasz - IEEE-SA</t>
  </si>
  <si>
    <t>Rick Alvin (Linespeed)</t>
  </si>
  <si>
    <t>yes</t>
  </si>
  <si>
    <t xml:space="preserve">No </t>
  </si>
  <si>
    <t>abstain</t>
  </si>
  <si>
    <t>nv</t>
  </si>
  <si>
    <t>DRAFT AGENDA  -  IEEE 802 LMSC EXECUTIVE COMMITTEE INTERIM TELECON</t>
  </si>
  <si>
    <t>Paul Nikolich</t>
  </si>
  <si>
    <t>Regrets:</t>
  </si>
  <si>
    <t xml:space="preserve">
Motion #2</t>
  </si>
  <si>
    <t>Tim Godfrey</t>
  </si>
  <si>
    <t xml:space="preserve">
Motion #1</t>
  </si>
  <si>
    <t xml:space="preserve">
Motion #3</t>
  </si>
  <si>
    <t>Andrew Myles</t>
  </si>
  <si>
    <t>JTC1 - SC Chair</t>
  </si>
  <si>
    <t>Jay Holcomb</t>
  </si>
  <si>
    <t xml:space="preserve">Dorothy Stanley </t>
  </si>
  <si>
    <t>George Zimmerman</t>
  </si>
  <si>
    <t>Glenn Parsons /John Messenger</t>
  </si>
  <si>
    <t>D'Ambrosia</t>
  </si>
  <si>
    <t>Attendance</t>
  </si>
  <si>
    <t>DT</t>
  </si>
  <si>
    <t>EC Monthly Teleconference Calls</t>
  </si>
  <si>
    <t>Future Venue Update</t>
  </si>
  <si>
    <t>Other Business</t>
  </si>
  <si>
    <t>Tuesday 1:00PM-3:00PM ET, 6 Oct 2020</t>
  </si>
  <si>
    <t>Elimination of 802 Ombudsman role</t>
  </si>
  <si>
    <t>Announcement - Temporary appointment of Pat and Rick to 802.15 WG Chair and Vice Chair and election plans</t>
  </si>
  <si>
    <t>II*</t>
  </si>
  <si>
    <t xml:space="preserve">IEEE-SA Participation / Copyright Policies 
Reference - https://ieee802.org/sapolicies.shtml </t>
  </si>
  <si>
    <t>MI*</t>
  </si>
  <si>
    <t xml:space="preserve">Approve the following minutes
9/1/20 EC Teleconference - https://mentor.ieee.org/802-ec/dcn/20/ec-20-0105-01-00EC-01-sept-2020-ec-teleconference-minutes.pdf </t>
  </si>
  <si>
    <t>Agenda Items from WG / TAG Chairs</t>
  </si>
  <si>
    <t>Standing Committee Reports</t>
  </si>
  <si>
    <t>Treasurer's Update</t>
  </si>
  <si>
    <t>Zimmerman</t>
  </si>
  <si>
    <t>Reminders</t>
  </si>
  <si>
    <t>IEEE 802 Orientation - 28 Oct (10:00am to 11:30am ET)</t>
  </si>
  <si>
    <t xml:space="preserve">IEEE 802 EC Opening Meeting (Nov 2020 Plenary)
30 Oct 2020 1pm to 3pm ET
Agenda - TBA </t>
  </si>
  <si>
    <t xml:space="preserve">Tutorial - "802.11 WLAN and 3GPP 5G System Interworking" - 13 Oct 10:00am to 11:20am ET
</t>
  </si>
  <si>
    <r>
      <rPr>
        <b/>
        <sz val="10"/>
        <color rgb="FF000000"/>
        <rFont val="Calibri"/>
        <family val="2"/>
        <scheme val="minor"/>
      </rPr>
      <t>Update - EC Action Item Summary</t>
    </r>
    <r>
      <rPr>
        <sz val="10"/>
        <color indexed="8"/>
        <rFont val="Calibri"/>
        <family val="2"/>
        <scheme val="minor"/>
      </rPr>
      <t xml:space="preserve">
See https://mentor.ieee.org/802-ec/dcn/19/ec-19-0085-27-00EC-ec-action-items-ongoing.pdf</t>
    </r>
  </si>
  <si>
    <t>ME*</t>
  </si>
  <si>
    <t>Parsons</t>
  </si>
  <si>
    <t>Communication to ISO/IEC JTC1/SC6 on FDIS comments to 802.1Qcc-2018
Motion: Approve http://www.ieee802.org/1/files/public/docs2020/maint-randall-SC6CommentResponse1Qcc-0920-v03.pdf as communication to ISO/IEC JTC1/SC6 granting the IEEE 802.1 WG chair (or his delegate) editorial license.
M: Parsons     S: Marks</t>
  </si>
  <si>
    <t>Communication to ISO/IEC JTC1/SC6 on FDIS comments to 802.1AS-2020
Motion:   Approve http://www.ieee802.org/1/files/public/docs2020/maint-randall-SC6CommentResponse1AS-0920-v04.pdf as communication to ISO/IEC JTC1/SC6 granting the IEEE 802.1 WG chair (or his delegate) editorial license.
M: Parsons     S: Marks</t>
  </si>
  <si>
    <t>Study Group Extension
Motion: Approve the first extension of the Random and Changing MAC Address (RCM) Study Group.
M: Stanley     S: Rosdahl</t>
  </si>
  <si>
    <t>Stanley</t>
  </si>
  <si>
    <t>ME</t>
  </si>
  <si>
    <t>Law</t>
  </si>
  <si>
    <t>Beyond Standards blog 'New IEEE 802.3 Standards Provide Platforms for the Next Ethernet Innovations'
Motion: The EC supports the Beyond Standards blog 'New IEEE 802.3 Standards Provide Platforms for the Next Ethernet Innovations' available at &lt;https://mentor.ieee.org/802-ec/dcn/20/ec-20-0180-02-00EC-beyond-standards-blog-ieee-802-3-september-2020.pdf&gt;, to be published with editorial changes as deemed necessary.
M: Law     S: D'Ambrosia</t>
  </si>
  <si>
    <t>IEEE 802.3 request for liaison with IEEE PES SPDC Working Group 3.6.7
Motion: Approve &lt;https://mentor.ieee.org/802-ec/dcn/20/ec-20-0184-00-00EC-ieee-802-3-request-for-ieee-pes-spdc-working-group-3-6-7-liaison.pdf&gt; to request the establishment of an IEEE 802.3 liaison with IEEE Power and Energy Society (PES) Surge Protective Devices Committee (SPDC) Working Group 3.6.7 Low Voltage Data, Communications and Signaling Circuit Surge Protective Devices.
Confirm the appointment of Chad Jones as an IEEE 802.3 liaison officer to serve as the IEEE 802.3 liaison representative to IEEE PES SPDC Working Group 3.6.7.
M: Law     S: D'Ambrosia</t>
  </si>
  <si>
    <t>Holcomb</t>
  </si>
  <si>
    <t>Liaison to -ITU-R WP
Motion: Move to approve document https://mentor.ieee.org/802.18/dcn/20/18-20-0052-03-0000-itu-r-sm-2352-ieee802-thz-input-to-wp1a.docx   on ITU-R SM.2352 report on THz communications updates. For submission to ITU-R WP 1A via ITU-R Liaison before 2 weeks before ITU-R WP 1A next meeting . The Chair of 802.18 is authorized to make editorial changes as necessary.
M: Holcomb     S: Kinney</t>
  </si>
  <si>
    <t>To RevCom (conditional), IEEE P802.11REVmd 
[Revision PAR – no CSD]
Supporting documentation: https://mentor.ieee.org/802.11/dcn/20/11-20-1500-03-000m-p802-11revmd-report-to-ec-on-approval-to-forward-to-revcom.pptx 
Motion: Conditionally approve forwarding P802.11REVmd to RevCom.
M: Stanley     S: Rosdahl</t>
  </si>
  <si>
    <t>R4</t>
  </si>
  <si>
    <t>Liaision to ITU-R WP 5A
Motion: Move to approve documents https://mentor.ieee.org/802.18/dcn/20/18-20-0135-00-0000-itu-ahg-m-1450-5-updated-edits.docx and https://mentor.ieee.org/802.18/dcn/20/18-20-0136-00-0000-itu-ahg-m-1801-2-updated-edits.docx  for ITU-R M.1450-5 and M.1801-2 updated edits,  respectively. For submission to ITU-R WP 5A via ITU-R Liaison prior to 2 weeks before ITU-R WP 5A next meeting. The Chair of 802.18 is authorized to make editorial changes as necessary.
M: Holcomb     S: Stanley</t>
  </si>
  <si>
    <t>To Standards Association ballot, IEEE P802.3ct</t>
  </si>
  <si>
    <t>To SA Ballot,  IEEE P802.1Qcz D2.0 
Motion: Approve sending P802.1Qcz D2.0 to Standards Association ballot
Confirm the CSD for P802.1Qcz in https://mentor.ieee.org/802-ec/dcn/18/ec-18-0160-00-ACSD-802-1qcz.pdf 
M: Parsons     S: Marks</t>
  </si>
  <si>
    <t>To RevCom, IEEE P802.1CS D3.1 
Approve sending P802.1CS D3.1 to RevCom
Approve CSD documentation in https://mentor.ieee.org/802-ec/dcn/16/ec-16-0215-00-ACSD-802-1cs.pdf
M: Parsons     S: Marks</t>
  </si>
  <si>
    <t>D'Ambrosia / Haasz</t>
  </si>
  <si>
    <t>Electronic Media Remote Download Evaluation Update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</si>
</sst>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quot; &quot;General"/>
    <numFmt numFmtId="165" formatCode="hh&quot;:&quot;mm&quot; &quot;AM/PM&quot; &quot;"/>
    <numFmt numFmtId="166" formatCode="[$-409]d\-mmm;@"/>
  </numFmts>
  <fonts count="13" x14ac:knownFonts="1">
    <font>
      <sz val="11"/>
      <color theme="1"/>
      <name val="Calibri"/>
      <family val="2"/>
      <scheme val="minor"/>
    </font>
    <font>
      <sz val="10"/>
      <color theme="1"/>
      <name val="Arial"/>
      <family val="2"/>
    </font>
    <font>
      <sz val="11"/>
      <color theme="1"/>
      <name val="Arial"/>
      <family val="2"/>
    </font>
    <font>
      <b/>
      <sz val="12"/>
      <color theme="1"/>
      <name val="Arial"/>
      <family val="2"/>
    </font>
    <font>
      <sz val="11"/>
      <name val="Calibri"/>
      <family val="2"/>
      <scheme val="minor"/>
    </font>
    <font>
      <sz val="11"/>
      <color theme="0" tint="-0.249977111117893"/>
      <name val="Calibri"/>
      <family val="2"/>
      <scheme val="minor"/>
    </font>
    <font>
      <sz val="10"/>
      <color indexed="8"/>
      <name val="Calibri"/>
      <family val="2"/>
      <scheme val="minor"/>
    </font>
    <font>
      <sz val="10"/>
      <name val="Calibri"/>
      <family val="2"/>
      <scheme val="minor"/>
    </font>
    <font>
      <sz val="10"/>
      <color theme="1"/>
      <name val="Calibri"/>
      <family val="2"/>
      <scheme val="minor"/>
    </font>
    <font>
      <b/>
      <sz val="10"/>
      <color rgb="FF000000"/>
      <name val="Calibri"/>
      <family val="2"/>
      <scheme val="minor"/>
    </font>
    <font>
      <b/>
      <sz val="10"/>
      <color indexed="8"/>
      <name val="Calibri"/>
      <family val="2"/>
      <scheme val="minor"/>
    </font>
    <font>
      <sz val="10"/>
      <color rgb="FF000000"/>
      <name val="Calibri"/>
      <family val="2"/>
      <scheme val="minor"/>
    </font>
    <font>
      <sz val="10"/>
      <color theme="0"/>
      <name val="Calibri"/>
      <family val="2"/>
      <scheme val="minor"/>
    </font>
  </fonts>
  <fills count="6">
    <fill>
      <patternFill patternType="none"/>
    </fill>
    <fill>
      <patternFill patternType="gray125"/>
    </fill>
    <fill>
      <patternFill patternType="solid">
        <fgColor rgb="FFFF0000"/>
        <bgColor indexed="64"/>
      </patternFill>
    </fill>
    <fill>
      <patternFill patternType="solid">
        <fgColor rgb="FFFFFF00"/>
        <bgColor indexed="64"/>
      </patternFill>
    </fill>
    <fill>
      <patternFill patternType="solid">
        <fgColor theme="0"/>
        <bgColor indexed="64"/>
      </patternFill>
    </fill>
    <fill>
      <patternFill patternType="solid">
        <fgColor theme="7" tint="0.59999389629810485"/>
        <bgColor indexed="64"/>
      </patternFill>
    </fill>
  </fills>
  <borders count="42">
    <border>
      <left/>
      <right/>
      <top/>
      <bottom/>
      <diagonal/>
    </border>
    <border>
      <left style="thin">
        <color auto="1"/>
      </left>
      <right style="thin">
        <color auto="1"/>
      </right>
      <top style="thin">
        <color auto="1"/>
      </top>
      <bottom style="thin">
        <color auto="1"/>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auto="1"/>
      </right>
      <top style="thin">
        <color auto="1"/>
      </top>
      <bottom/>
      <diagonal/>
    </border>
    <border>
      <left/>
      <right style="thin">
        <color auto="1"/>
      </right>
      <top/>
      <bottom style="thin">
        <color auto="1"/>
      </bottom>
      <diagonal/>
    </border>
    <border>
      <left style="thick">
        <color indexed="64"/>
      </left>
      <right style="thick">
        <color indexed="64"/>
      </right>
      <top style="thick">
        <color indexed="64"/>
      </top>
      <bottom style="thick">
        <color indexed="64"/>
      </bottom>
      <diagonal/>
    </border>
    <border>
      <left/>
      <right style="thin">
        <color auto="1"/>
      </right>
      <top style="thin">
        <color auto="1"/>
      </top>
      <bottom style="thin">
        <color auto="1"/>
      </bottom>
      <diagonal/>
    </border>
    <border>
      <left style="medium">
        <color indexed="64"/>
      </left>
      <right style="medium">
        <color indexed="64"/>
      </right>
      <top/>
      <bottom style="medium">
        <color indexed="64"/>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thin">
        <color auto="1"/>
      </left>
      <right style="medium">
        <color indexed="64"/>
      </right>
      <top style="thin">
        <color auto="1"/>
      </top>
      <bottom style="thin">
        <color auto="1"/>
      </bottom>
      <diagonal/>
    </border>
    <border>
      <left style="thin">
        <color auto="1"/>
      </left>
      <right style="medium">
        <color indexed="64"/>
      </right>
      <top style="thin">
        <color auto="1"/>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auto="1"/>
      </right>
      <top/>
      <bottom style="thin">
        <color auto="1"/>
      </bottom>
      <diagonal/>
    </border>
    <border>
      <left/>
      <right style="medium">
        <color indexed="64"/>
      </right>
      <top/>
      <bottom style="thin">
        <color auto="1"/>
      </bottom>
      <diagonal/>
    </border>
    <border>
      <left/>
      <right style="medium">
        <color indexed="64"/>
      </right>
      <top style="thin">
        <color auto="1"/>
      </top>
      <bottom style="thin">
        <color auto="1"/>
      </bottom>
      <diagonal/>
    </border>
    <border>
      <left style="medium">
        <color indexed="64"/>
      </left>
      <right style="thin">
        <color auto="1"/>
      </right>
      <top style="thin">
        <color auto="1"/>
      </top>
      <bottom/>
      <diagonal/>
    </border>
    <border>
      <left/>
      <right style="medium">
        <color indexed="64"/>
      </right>
      <top style="thin">
        <color auto="1"/>
      </top>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medium">
        <color indexed="64"/>
      </bottom>
      <diagonal/>
    </border>
    <border>
      <left style="thick">
        <color indexed="64"/>
      </left>
      <right style="thick">
        <color indexed="64"/>
      </right>
      <top style="thick">
        <color indexed="64"/>
      </top>
      <bottom style="medium">
        <color indexed="64"/>
      </bottom>
      <diagonal/>
    </border>
    <border>
      <left style="thick">
        <color indexed="64"/>
      </left>
      <right style="medium">
        <color indexed="64"/>
      </right>
      <top style="thick">
        <color indexed="64"/>
      </top>
      <bottom style="medium">
        <color indexed="64"/>
      </bottom>
      <diagonal/>
    </border>
    <border>
      <left style="thin">
        <color auto="1"/>
      </left>
      <right/>
      <top style="thin">
        <color auto="1"/>
      </top>
      <bottom style="thin">
        <color auto="1"/>
      </bottom>
      <diagonal/>
    </border>
    <border>
      <left style="thin">
        <color auto="1"/>
      </left>
      <right/>
      <top style="thin">
        <color auto="1"/>
      </top>
      <bottom style="medium">
        <color indexed="64"/>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auto="1"/>
      </left>
      <right/>
      <top style="medium">
        <color indexed="64"/>
      </top>
      <bottom style="thin">
        <color auto="1"/>
      </bottom>
      <diagonal/>
    </border>
    <border>
      <left style="thin">
        <color indexed="64"/>
      </left>
      <right/>
      <top/>
      <bottom style="medium">
        <color indexed="64"/>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auto="1"/>
      </left>
      <right style="thin">
        <color auto="1"/>
      </right>
      <top style="thin">
        <color auto="1"/>
      </top>
      <bottom/>
      <diagonal/>
    </border>
    <border>
      <left style="thin">
        <color rgb="FF000000"/>
      </left>
      <right style="thin">
        <color rgb="FF000000"/>
      </right>
      <top/>
      <bottom style="thin">
        <color rgb="FF000000"/>
      </bottom>
      <diagonal/>
    </border>
  </borders>
  <cellStyleXfs count="1">
    <xf numFmtId="0" fontId="0" fillId="0" borderId="0"/>
  </cellStyleXfs>
  <cellXfs count="138">
    <xf numFmtId="0" fontId="0" fillId="0" borderId="0" xfId="0"/>
    <xf numFmtId="0" fontId="1" fillId="0" borderId="2" xfId="0" applyFont="1" applyBorder="1" applyAlignment="1">
      <alignment horizontal="center" vertical="center"/>
    </xf>
    <xf numFmtId="0" fontId="1" fillId="0" borderId="1" xfId="0" applyFont="1" applyBorder="1"/>
    <xf numFmtId="0" fontId="1" fillId="0" borderId="3" xfId="0" applyFont="1" applyBorder="1" applyAlignment="1">
      <alignment horizontal="center" vertical="center"/>
    </xf>
    <xf numFmtId="0" fontId="1" fillId="0" borderId="4" xfId="0" applyFont="1" applyBorder="1"/>
    <xf numFmtId="0" fontId="0" fillId="0" borderId="0" xfId="0" applyAlignment="1">
      <alignment horizontal="center"/>
    </xf>
    <xf numFmtId="0" fontId="4" fillId="0" borderId="0" xfId="0" applyFont="1"/>
    <xf numFmtId="0" fontId="3" fillId="0" borderId="7" xfId="0" applyFont="1" applyBorder="1" applyAlignment="1">
      <alignment horizontal="center" vertical="center"/>
    </xf>
    <xf numFmtId="0" fontId="0" fillId="0" borderId="0" xfId="0" applyAlignment="1">
      <alignment horizontal="right"/>
    </xf>
    <xf numFmtId="0" fontId="1" fillId="0" borderId="6" xfId="0" applyFont="1" applyBorder="1" applyAlignment="1">
      <alignment horizontal="center"/>
    </xf>
    <xf numFmtId="0" fontId="1" fillId="0" borderId="8" xfId="0" applyFont="1" applyBorder="1" applyAlignment="1">
      <alignment horizontal="center"/>
    </xf>
    <xf numFmtId="0" fontId="2" fillId="0" borderId="5" xfId="0" applyFont="1" applyBorder="1" applyAlignment="1">
      <alignment horizontal="center"/>
    </xf>
    <xf numFmtId="0" fontId="5" fillId="0" borderId="0" xfId="0" applyFont="1"/>
    <xf numFmtId="0" fontId="0" fillId="0" borderId="0" xfId="0" applyBorder="1" applyAlignment="1">
      <alignment horizontal="center"/>
    </xf>
    <xf numFmtId="0" fontId="0" fillId="0" borderId="0" xfId="0" applyFont="1"/>
    <xf numFmtId="0" fontId="1" fillId="0" borderId="1" xfId="0" applyFont="1" applyBorder="1" applyAlignment="1">
      <alignment wrapText="1"/>
    </xf>
    <xf numFmtId="0" fontId="3" fillId="0" borderId="9" xfId="0" applyFont="1" applyBorder="1" applyAlignment="1">
      <alignment horizontal="center" vertical="center" wrapText="1"/>
    </xf>
    <xf numFmtId="0" fontId="1" fillId="0" borderId="10" xfId="0" applyFont="1" applyBorder="1" applyAlignment="1">
      <alignment horizontal="center" vertical="center"/>
    </xf>
    <xf numFmtId="0" fontId="1" fillId="0" borderId="11" xfId="0" applyFont="1" applyBorder="1"/>
    <xf numFmtId="0" fontId="1" fillId="0" borderId="0" xfId="0" applyFont="1" applyBorder="1" applyAlignment="1">
      <alignment horizontal="center" vertical="center" wrapText="1"/>
    </xf>
    <xf numFmtId="0" fontId="1" fillId="0" borderId="0" xfId="0" applyFont="1" applyBorder="1" applyAlignment="1">
      <alignment horizontal="center"/>
    </xf>
    <xf numFmtId="16" fontId="1" fillId="0" borderId="15" xfId="0" applyNumberFormat="1" applyFont="1" applyBorder="1" applyAlignment="1">
      <alignment horizontal="center" vertical="center" wrapText="1"/>
    </xf>
    <xf numFmtId="16" fontId="1" fillId="0" borderId="16" xfId="0" applyNumberFormat="1" applyFont="1" applyBorder="1" applyAlignment="1">
      <alignment horizontal="center" vertical="center" wrapText="1"/>
    </xf>
    <xf numFmtId="16" fontId="1" fillId="0" borderId="17" xfId="0" applyNumberFormat="1" applyFont="1" applyBorder="1" applyAlignment="1">
      <alignment horizontal="center" vertical="center" wrapText="1"/>
    </xf>
    <xf numFmtId="0" fontId="1" fillId="0" borderId="18" xfId="0" applyFont="1" applyBorder="1" applyAlignment="1">
      <alignment horizontal="center"/>
    </xf>
    <xf numFmtId="0" fontId="1" fillId="0" borderId="19" xfId="0" applyFont="1" applyBorder="1" applyAlignment="1">
      <alignment horizontal="center"/>
    </xf>
    <xf numFmtId="0" fontId="1" fillId="0" borderId="2" xfId="0" applyFont="1" applyBorder="1" applyAlignment="1">
      <alignment horizontal="center"/>
    </xf>
    <xf numFmtId="0" fontId="1" fillId="0" borderId="20" xfId="0" applyFont="1" applyBorder="1" applyAlignment="1">
      <alignment horizontal="center"/>
    </xf>
    <xf numFmtId="0" fontId="2" fillId="0" borderId="21" xfId="0" applyFont="1" applyBorder="1" applyAlignment="1">
      <alignment horizontal="center"/>
    </xf>
    <xf numFmtId="0" fontId="2" fillId="0" borderId="22" xfId="0" applyFont="1" applyBorder="1" applyAlignment="1">
      <alignment horizontal="center"/>
    </xf>
    <xf numFmtId="0" fontId="3" fillId="0" borderId="23" xfId="0" applyFont="1" applyBorder="1" applyAlignment="1">
      <alignment horizontal="center" vertical="center"/>
    </xf>
    <xf numFmtId="0" fontId="3" fillId="0" borderId="24" xfId="0" applyFont="1" applyBorder="1" applyAlignment="1">
      <alignment horizontal="center" vertical="center"/>
    </xf>
    <xf numFmtId="0" fontId="3" fillId="0" borderId="25" xfId="0" applyFont="1" applyBorder="1" applyAlignment="1">
      <alignment horizontal="center" vertical="center"/>
    </xf>
    <xf numFmtId="0" fontId="3" fillId="0" borderId="26" xfId="0" applyFont="1" applyBorder="1" applyAlignment="1">
      <alignment horizontal="center" vertical="center"/>
    </xf>
    <xf numFmtId="0" fontId="3" fillId="0" borderId="27" xfId="0" applyFont="1" applyBorder="1" applyAlignment="1">
      <alignment horizontal="center" vertical="center"/>
    </xf>
    <xf numFmtId="0" fontId="1" fillId="0" borderId="28" xfId="0" applyFont="1" applyBorder="1" applyAlignment="1">
      <alignment horizontal="center" vertical="center"/>
    </xf>
    <xf numFmtId="0" fontId="1" fillId="0" borderId="29" xfId="0" applyFont="1" applyBorder="1" applyAlignment="1">
      <alignment horizontal="center" vertical="center"/>
    </xf>
    <xf numFmtId="0" fontId="2" fillId="0" borderId="0" xfId="0" applyFont="1" applyBorder="1" applyAlignment="1">
      <alignment horizontal="center"/>
    </xf>
    <xf numFmtId="0" fontId="1" fillId="0" borderId="15" xfId="0" applyFont="1" applyBorder="1" applyAlignment="1">
      <alignment horizontal="center" vertical="center"/>
    </xf>
    <xf numFmtId="0" fontId="1" fillId="0" borderId="16" xfId="0" applyFont="1" applyBorder="1" applyAlignment="1">
      <alignment horizontal="center" vertical="center"/>
    </xf>
    <xf numFmtId="0" fontId="1" fillId="0" borderId="17" xfId="0" applyFont="1" applyBorder="1" applyAlignment="1">
      <alignment horizontal="center" vertical="center" wrapText="1"/>
    </xf>
    <xf numFmtId="0" fontId="2" fillId="0" borderId="30" xfId="0" applyFont="1" applyBorder="1"/>
    <xf numFmtId="0" fontId="3" fillId="0" borderId="31" xfId="0" applyFont="1" applyBorder="1" applyAlignment="1">
      <alignment horizontal="center" vertical="center"/>
    </xf>
    <xf numFmtId="0" fontId="1" fillId="0" borderId="32" xfId="0" applyFont="1" applyBorder="1" applyAlignment="1">
      <alignment horizontal="center" vertical="center" wrapText="1"/>
    </xf>
    <xf numFmtId="0" fontId="1" fillId="0" borderId="33" xfId="0" applyFont="1" applyBorder="1" applyAlignment="1">
      <alignment horizontal="center" vertical="center"/>
    </xf>
    <xf numFmtId="0" fontId="3" fillId="0" borderId="34" xfId="0" applyFont="1" applyBorder="1" applyAlignment="1">
      <alignment horizontal="center" vertical="center"/>
    </xf>
    <xf numFmtId="0" fontId="1" fillId="0" borderId="35" xfId="0" applyFont="1" applyBorder="1" applyAlignment="1">
      <alignment horizontal="center" vertical="center"/>
    </xf>
    <xf numFmtId="0" fontId="1" fillId="0" borderId="36" xfId="0" applyFont="1" applyBorder="1" applyAlignment="1">
      <alignment horizontal="center" vertical="center"/>
    </xf>
    <xf numFmtId="0" fontId="1" fillId="0" borderId="37" xfId="0" applyFont="1" applyBorder="1" applyAlignment="1">
      <alignment horizontal="center" vertical="center"/>
    </xf>
    <xf numFmtId="2" fontId="6" fillId="0" borderId="0" xfId="0" applyNumberFormat="1" applyFont="1" applyFill="1" applyBorder="1" applyAlignment="1" applyProtection="1">
      <alignment horizontal="left" vertical="top" wrapText="1"/>
    </xf>
    <xf numFmtId="164" fontId="6" fillId="0" borderId="10" xfId="0" applyNumberFormat="1" applyFont="1" applyFill="1" applyBorder="1" applyAlignment="1" applyProtection="1">
      <alignment horizontal="left" vertical="top" wrapText="1"/>
    </xf>
    <xf numFmtId="164" fontId="7" fillId="0" borderId="11" xfId="0" applyNumberFormat="1" applyFont="1" applyFill="1" applyBorder="1" applyAlignment="1" applyProtection="1">
      <alignment horizontal="center" vertical="top" wrapText="1"/>
    </xf>
    <xf numFmtId="164" fontId="6" fillId="0" borderId="11" xfId="0" applyNumberFormat="1" applyFont="1" applyFill="1" applyBorder="1" applyAlignment="1" applyProtection="1">
      <alignment horizontal="center" vertical="top" wrapText="1"/>
    </xf>
    <xf numFmtId="164" fontId="6" fillId="0" borderId="11" xfId="0" applyNumberFormat="1" applyFont="1" applyFill="1" applyBorder="1" applyAlignment="1" applyProtection="1">
      <alignment horizontal="left" vertical="top" wrapText="1"/>
    </xf>
    <xf numFmtId="1" fontId="6" fillId="0" borderId="11" xfId="0" applyNumberFormat="1" applyFont="1" applyFill="1" applyBorder="1" applyAlignment="1" applyProtection="1">
      <alignment horizontal="center" vertical="top" wrapText="1"/>
    </xf>
    <xf numFmtId="164" fontId="6" fillId="0" borderId="12" xfId="0" applyNumberFormat="1" applyFont="1" applyFill="1" applyBorder="1" applyAlignment="1" applyProtection="1">
      <alignment horizontal="right" vertical="top" wrapText="1"/>
    </xf>
    <xf numFmtId="0" fontId="8" fillId="0" borderId="0" xfId="0" applyFont="1" applyAlignment="1">
      <alignment vertical="top" wrapText="1"/>
    </xf>
    <xf numFmtId="166" fontId="7" fillId="5" borderId="1" xfId="0" applyNumberFormat="1" applyFont="1" applyFill="1" applyBorder="1" applyAlignment="1" applyProtection="1">
      <alignment horizontal="center" vertical="top" wrapText="1"/>
    </xf>
    <xf numFmtId="164" fontId="6" fillId="0" borderId="1" xfId="0" applyNumberFormat="1" applyFont="1" applyFill="1" applyBorder="1" applyAlignment="1" applyProtection="1">
      <alignment horizontal="left" vertical="top" wrapText="1"/>
    </xf>
    <xf numFmtId="1" fontId="6" fillId="0" borderId="1" xfId="0" applyNumberFormat="1" applyFont="1" applyFill="1" applyBorder="1" applyAlignment="1" applyProtection="1">
      <alignment horizontal="center" vertical="top" wrapText="1"/>
    </xf>
    <xf numFmtId="164" fontId="6" fillId="0" borderId="13" xfId="0" applyNumberFormat="1" applyFont="1" applyFill="1" applyBorder="1" applyAlignment="1" applyProtection="1">
      <alignment horizontal="right" vertical="top" wrapText="1"/>
    </xf>
    <xf numFmtId="164" fontId="6" fillId="0" borderId="2" xfId="0" applyNumberFormat="1" applyFont="1" applyFill="1" applyBorder="1" applyAlignment="1" applyProtection="1">
      <alignment vertical="top" wrapText="1"/>
    </xf>
    <xf numFmtId="164" fontId="7" fillId="0" borderId="1" xfId="0" applyNumberFormat="1" applyFont="1" applyFill="1" applyBorder="1" applyAlignment="1" applyProtection="1">
      <alignment horizontal="center" vertical="top" wrapText="1"/>
    </xf>
    <xf numFmtId="164" fontId="6" fillId="0" borderId="1" xfId="0" applyNumberFormat="1" applyFont="1" applyFill="1" applyBorder="1" applyAlignment="1" applyProtection="1">
      <alignment horizontal="center" vertical="top" wrapText="1"/>
    </xf>
    <xf numFmtId="49" fontId="6" fillId="0" borderId="2" xfId="0" applyNumberFormat="1" applyFont="1" applyFill="1" applyBorder="1" applyAlignment="1" applyProtection="1">
      <alignment horizontal="left" vertical="top" wrapText="1"/>
    </xf>
    <xf numFmtId="164" fontId="6" fillId="0" borderId="1" xfId="0" applyNumberFormat="1" applyFont="1" applyFill="1" applyBorder="1" applyAlignment="1" applyProtection="1">
      <alignment vertical="top" wrapText="1"/>
    </xf>
    <xf numFmtId="165" fontId="6" fillId="0" borderId="13" xfId="0" applyNumberFormat="1" applyFont="1" applyFill="1" applyBorder="1" applyAlignment="1" applyProtection="1">
      <alignment horizontal="right" vertical="top" wrapText="1"/>
    </xf>
    <xf numFmtId="164" fontId="6" fillId="2" borderId="2" xfId="0" applyNumberFormat="1" applyFont="1" applyFill="1" applyBorder="1" applyAlignment="1" applyProtection="1">
      <alignment horizontal="left" vertical="top" wrapText="1"/>
    </xf>
    <xf numFmtId="164" fontId="7" fillId="2" borderId="1" xfId="0" applyNumberFormat="1" applyFont="1" applyFill="1" applyBorder="1" applyAlignment="1" applyProtection="1">
      <alignment horizontal="center" vertical="top" wrapText="1"/>
    </xf>
    <xf numFmtId="164" fontId="6" fillId="2" borderId="1" xfId="0" applyNumberFormat="1" applyFont="1" applyFill="1" applyBorder="1" applyAlignment="1" applyProtection="1">
      <alignment vertical="top" wrapText="1"/>
    </xf>
    <xf numFmtId="164" fontId="6" fillId="2" borderId="1" xfId="0" applyNumberFormat="1" applyFont="1" applyFill="1" applyBorder="1" applyAlignment="1" applyProtection="1">
      <alignment horizontal="left" vertical="top" wrapText="1"/>
    </xf>
    <xf numFmtId="1" fontId="6" fillId="2" borderId="1" xfId="0" applyNumberFormat="1" applyFont="1" applyFill="1" applyBorder="1" applyAlignment="1" applyProtection="1">
      <alignment horizontal="center" vertical="top" wrapText="1"/>
    </xf>
    <xf numFmtId="164" fontId="6" fillId="2" borderId="13" xfId="0" applyNumberFormat="1" applyFont="1" applyFill="1" applyBorder="1" applyAlignment="1" applyProtection="1">
      <alignment horizontal="right" vertical="top" wrapText="1"/>
    </xf>
    <xf numFmtId="164" fontId="6" fillId="3" borderId="2" xfId="0" applyNumberFormat="1" applyFont="1" applyFill="1" applyBorder="1" applyAlignment="1" applyProtection="1">
      <alignment vertical="top" wrapText="1"/>
    </xf>
    <xf numFmtId="164" fontId="7" fillId="3" borderId="1" xfId="0" applyNumberFormat="1" applyFont="1" applyFill="1" applyBorder="1" applyAlignment="1" applyProtection="1">
      <alignment horizontal="center" vertical="top" wrapText="1"/>
    </xf>
    <xf numFmtId="164" fontId="6" fillId="3" borderId="1" xfId="0" applyNumberFormat="1" applyFont="1" applyFill="1" applyBorder="1" applyAlignment="1" applyProtection="1">
      <alignment horizontal="left" vertical="top" wrapText="1"/>
    </xf>
    <xf numFmtId="1" fontId="6" fillId="3" borderId="1" xfId="0" applyNumberFormat="1" applyFont="1" applyFill="1" applyBorder="1" applyAlignment="1" applyProtection="1">
      <alignment horizontal="center" vertical="top" wrapText="1"/>
    </xf>
    <xf numFmtId="165" fontId="6" fillId="3" borderId="13" xfId="0" applyNumberFormat="1" applyFont="1" applyFill="1" applyBorder="1" applyAlignment="1" applyProtection="1">
      <alignment horizontal="right" vertical="top" wrapText="1"/>
    </xf>
    <xf numFmtId="164" fontId="6" fillId="4" borderId="2" xfId="0" applyNumberFormat="1" applyFont="1" applyFill="1" applyBorder="1" applyAlignment="1" applyProtection="1">
      <alignment vertical="top" wrapText="1"/>
    </xf>
    <xf numFmtId="164" fontId="7" fillId="4" borderId="1" xfId="0" applyNumberFormat="1" applyFont="1" applyFill="1" applyBorder="1" applyAlignment="1" applyProtection="1">
      <alignment horizontal="center" vertical="top" wrapText="1"/>
    </xf>
    <xf numFmtId="164" fontId="6" fillId="4" borderId="1" xfId="0" applyNumberFormat="1" applyFont="1" applyFill="1" applyBorder="1" applyAlignment="1" applyProtection="1">
      <alignment horizontal="left" vertical="top" wrapText="1"/>
    </xf>
    <xf numFmtId="1" fontId="6" fillId="4" borderId="1" xfId="0" applyNumberFormat="1" applyFont="1" applyFill="1" applyBorder="1" applyAlignment="1" applyProtection="1">
      <alignment horizontal="center" vertical="top" wrapText="1"/>
    </xf>
    <xf numFmtId="165" fontId="6" fillId="4" borderId="13" xfId="0" applyNumberFormat="1" applyFont="1" applyFill="1" applyBorder="1" applyAlignment="1" applyProtection="1">
      <alignment horizontal="right" vertical="top" wrapText="1"/>
    </xf>
    <xf numFmtId="0" fontId="8" fillId="4" borderId="0" xfId="0" applyFont="1" applyFill="1" applyAlignment="1">
      <alignment vertical="top" wrapText="1"/>
    </xf>
    <xf numFmtId="2" fontId="10" fillId="0" borderId="1" xfId="0" applyNumberFormat="1" applyFont="1" applyFill="1" applyBorder="1" applyAlignment="1" applyProtection="1">
      <alignment horizontal="left" vertical="top" wrapText="1"/>
    </xf>
    <xf numFmtId="2" fontId="11" fillId="3" borderId="1" xfId="0" applyNumberFormat="1" applyFont="1" applyFill="1" applyBorder="1" applyAlignment="1">
      <alignment vertical="top"/>
    </xf>
    <xf numFmtId="2" fontId="9" fillId="4" borderId="1" xfId="0" applyNumberFormat="1" applyFont="1" applyFill="1" applyBorder="1" applyAlignment="1">
      <alignment vertical="top" wrapText="1"/>
    </xf>
    <xf numFmtId="2" fontId="11" fillId="4" borderId="1" xfId="0" applyNumberFormat="1" applyFont="1" applyFill="1" applyBorder="1" applyAlignment="1">
      <alignment vertical="top"/>
    </xf>
    <xf numFmtId="2" fontId="7" fillId="0" borderId="40" xfId="0" applyNumberFormat="1" applyFont="1" applyFill="1" applyBorder="1" applyAlignment="1" applyProtection="1">
      <alignment horizontal="center" vertical="top" wrapText="1"/>
    </xf>
    <xf numFmtId="2" fontId="6" fillId="0" borderId="40" xfId="0" applyNumberFormat="1" applyFont="1" applyFill="1" applyBorder="1" applyAlignment="1" applyProtection="1">
      <alignment horizontal="left" vertical="top" wrapText="1"/>
    </xf>
    <xf numFmtId="0" fontId="8" fillId="0" borderId="1" xfId="0" applyFont="1" applyBorder="1" applyAlignment="1">
      <alignment horizontal="center" vertical="top" wrapText="1"/>
    </xf>
    <xf numFmtId="0" fontId="8" fillId="0" borderId="1" xfId="0" applyFont="1" applyBorder="1" applyAlignment="1">
      <alignment vertical="top" wrapText="1"/>
    </xf>
    <xf numFmtId="2" fontId="7" fillId="0" borderId="1" xfId="0" applyNumberFormat="1" applyFont="1" applyFill="1" applyBorder="1" applyAlignment="1" applyProtection="1">
      <alignment horizontal="center" vertical="top" wrapText="1"/>
    </xf>
    <xf numFmtId="2" fontId="6" fillId="0" borderId="1" xfId="0" applyNumberFormat="1" applyFont="1" applyFill="1" applyBorder="1" applyAlignment="1" applyProtection="1">
      <alignment horizontal="left" vertical="top" wrapText="1"/>
    </xf>
    <xf numFmtId="2" fontId="6" fillId="0" borderId="2" xfId="0" applyNumberFormat="1" applyFont="1" applyFill="1" applyBorder="1" applyAlignment="1" applyProtection="1">
      <alignment horizontal="left" vertical="top" wrapText="1"/>
    </xf>
    <xf numFmtId="2" fontId="6" fillId="0" borderId="2" xfId="0" applyNumberFormat="1" applyFont="1" applyFill="1" applyBorder="1" applyAlignment="1" applyProtection="1">
      <alignment horizontal="right" vertical="top" wrapText="1"/>
    </xf>
    <xf numFmtId="0" fontId="8" fillId="0" borderId="0" xfId="0" applyFont="1" applyAlignment="1">
      <alignment horizontal="left" vertical="top"/>
    </xf>
    <xf numFmtId="0" fontId="8" fillId="0" borderId="0" xfId="0" applyFont="1" applyFill="1" applyAlignment="1">
      <alignment vertical="top" wrapText="1"/>
    </xf>
    <xf numFmtId="2" fontId="11" fillId="0" borderId="1" xfId="0" applyNumberFormat="1" applyFont="1" applyFill="1" applyBorder="1" applyAlignment="1" applyProtection="1">
      <alignment horizontal="left" vertical="top" wrapText="1"/>
    </xf>
    <xf numFmtId="0" fontId="8" fillId="4" borderId="1" xfId="0" applyFont="1" applyFill="1" applyBorder="1" applyAlignment="1">
      <alignment horizontal="left" vertical="top" wrapText="1"/>
    </xf>
    <xf numFmtId="2" fontId="12" fillId="2" borderId="4" xfId="0" applyNumberFormat="1" applyFont="1" applyFill="1" applyBorder="1" applyAlignment="1" applyProtection="1">
      <alignment horizontal="center" vertical="top" wrapText="1"/>
    </xf>
    <xf numFmtId="0" fontId="12" fillId="2" borderId="4" xfId="0" applyFont="1" applyFill="1" applyBorder="1" applyAlignment="1">
      <alignment vertical="top" wrapText="1"/>
    </xf>
    <xf numFmtId="2" fontId="12" fillId="2" borderId="4" xfId="0" applyNumberFormat="1" applyFont="1" applyFill="1" applyBorder="1" applyAlignment="1" applyProtection="1">
      <alignment horizontal="left" vertical="top" wrapText="1"/>
    </xf>
    <xf numFmtId="1" fontId="12" fillId="2" borderId="4" xfId="0" applyNumberFormat="1" applyFont="1" applyFill="1" applyBorder="1" applyAlignment="1" applyProtection="1">
      <alignment horizontal="center" vertical="top" wrapText="1"/>
    </xf>
    <xf numFmtId="165" fontId="12" fillId="2" borderId="14" xfId="0" applyNumberFormat="1" applyFont="1" applyFill="1" applyBorder="1" applyAlignment="1" applyProtection="1">
      <alignment horizontal="right" vertical="top" wrapText="1"/>
    </xf>
    <xf numFmtId="0" fontId="8" fillId="0" borderId="0" xfId="0" applyFont="1" applyAlignment="1">
      <alignment horizontal="center" vertical="top" wrapText="1"/>
    </xf>
    <xf numFmtId="0" fontId="8" fillId="0" borderId="0" xfId="0" applyFont="1" applyAlignment="1">
      <alignment horizontal="left" vertical="top" wrapText="1"/>
    </xf>
    <xf numFmtId="2" fontId="11" fillId="0" borderId="38" xfId="0" applyNumberFormat="1" applyFont="1" applyBorder="1" applyAlignment="1">
      <alignment horizontal="left" vertical="top"/>
    </xf>
    <xf numFmtId="2" fontId="11" fillId="3" borderId="1" xfId="0" applyNumberFormat="1" applyFont="1" applyFill="1" applyBorder="1" applyAlignment="1">
      <alignment horizontal="left" vertical="top"/>
    </xf>
    <xf numFmtId="2" fontId="11" fillId="3" borderId="1" xfId="0" applyNumberFormat="1" applyFont="1" applyFill="1" applyBorder="1" applyAlignment="1">
      <alignment horizontal="center" vertical="top"/>
    </xf>
    <xf numFmtId="2" fontId="11" fillId="4" borderId="0" xfId="0" applyNumberFormat="1" applyFont="1" applyFill="1" applyBorder="1" applyAlignment="1">
      <alignment horizontal="left" vertical="top"/>
    </xf>
    <xf numFmtId="2" fontId="11" fillId="4" borderId="1" xfId="0" applyNumberFormat="1" applyFont="1" applyFill="1" applyBorder="1" applyAlignment="1">
      <alignment horizontal="center" vertical="top"/>
    </xf>
    <xf numFmtId="2" fontId="11" fillId="0" borderId="39" xfId="0" applyNumberFormat="1" applyFont="1" applyBorder="1" applyAlignment="1">
      <alignment horizontal="left" vertical="top"/>
    </xf>
    <xf numFmtId="2" fontId="11" fillId="0" borderId="1" xfId="0" applyNumberFormat="1" applyFont="1" applyBorder="1" applyAlignment="1">
      <alignment horizontal="left" vertical="top"/>
    </xf>
    <xf numFmtId="2" fontId="12" fillId="2" borderId="38" xfId="0" applyNumberFormat="1" applyFont="1" applyFill="1" applyBorder="1" applyAlignment="1">
      <alignment horizontal="left" vertical="top"/>
    </xf>
    <xf numFmtId="2" fontId="11" fillId="0" borderId="41" xfId="0" applyNumberFormat="1" applyFont="1" applyBorder="1" applyAlignment="1">
      <alignment horizontal="left" vertical="top"/>
    </xf>
    <xf numFmtId="2" fontId="7" fillId="3" borderId="1" xfId="0" applyNumberFormat="1" applyFont="1" applyFill="1" applyBorder="1" applyAlignment="1" applyProtection="1">
      <alignment horizontal="center" vertical="top" wrapText="1"/>
    </xf>
    <xf numFmtId="2" fontId="9" fillId="0" borderId="1" xfId="0" applyNumberFormat="1" applyFont="1" applyFill="1" applyBorder="1" applyAlignment="1" applyProtection="1">
      <alignment horizontal="left" vertical="top" wrapText="1"/>
    </xf>
    <xf numFmtId="1" fontId="11" fillId="3" borderId="1" xfId="0" applyNumberFormat="1" applyFont="1" applyFill="1" applyBorder="1" applyAlignment="1">
      <alignment horizontal="center" vertical="top"/>
    </xf>
    <xf numFmtId="1" fontId="11" fillId="4" borderId="1" xfId="0" applyNumberFormat="1" applyFont="1" applyFill="1" applyBorder="1" applyAlignment="1">
      <alignment horizontal="center" vertical="top"/>
    </xf>
    <xf numFmtId="2" fontId="6" fillId="3" borderId="1" xfId="0" applyNumberFormat="1" applyFont="1" applyFill="1" applyBorder="1" applyAlignment="1" applyProtection="1">
      <alignment horizontal="left" vertical="top" wrapText="1"/>
    </xf>
    <xf numFmtId="2" fontId="11" fillId="3" borderId="1" xfId="0" applyNumberFormat="1" applyFont="1" applyFill="1" applyBorder="1" applyAlignment="1">
      <alignment vertical="top" wrapText="1"/>
    </xf>
    <xf numFmtId="0" fontId="8" fillId="0" borderId="1" xfId="0" applyFont="1" applyBorder="1" applyAlignment="1">
      <alignment vertical="top"/>
    </xf>
    <xf numFmtId="0" fontId="8" fillId="0" borderId="1" xfId="0" applyFont="1" applyBorder="1" applyAlignment="1">
      <alignment horizontal="center" vertical="top"/>
    </xf>
    <xf numFmtId="164" fontId="6" fillId="0" borderId="2" xfId="0" applyNumberFormat="1" applyFont="1" applyFill="1" applyBorder="1" applyAlignment="1" applyProtection="1">
      <alignment horizontal="right" vertical="top" wrapText="1"/>
    </xf>
    <xf numFmtId="0" fontId="8" fillId="4" borderId="0" xfId="0" applyFont="1" applyFill="1" applyAlignment="1">
      <alignment horizontal="left" vertical="top" wrapText="1"/>
    </xf>
    <xf numFmtId="0" fontId="8" fillId="0" borderId="0" xfId="0" applyFont="1" applyAlignment="1">
      <alignment horizontal="left" vertical="top" wrapText="1"/>
    </xf>
    <xf numFmtId="0" fontId="8" fillId="0" borderId="0" xfId="0" applyFont="1" applyBorder="1" applyAlignment="1">
      <alignment horizontal="left" vertical="top" wrapText="1"/>
    </xf>
    <xf numFmtId="0" fontId="8" fillId="4" borderId="0" xfId="0" applyFont="1" applyFill="1" applyBorder="1" applyAlignment="1">
      <alignment horizontal="left" vertical="top" wrapText="1"/>
    </xf>
    <xf numFmtId="2" fontId="11" fillId="3" borderId="1" xfId="0" applyNumberFormat="1" applyFont="1" applyFill="1" applyBorder="1" applyAlignment="1" applyProtection="1">
      <alignment horizontal="left" vertical="top" wrapText="1"/>
    </xf>
    <xf numFmtId="0" fontId="8" fillId="3" borderId="1" xfId="0" applyFont="1" applyFill="1" applyBorder="1" applyAlignment="1">
      <alignment horizontal="center" vertical="top"/>
    </xf>
    <xf numFmtId="2" fontId="6" fillId="0" borderId="0" xfId="0" applyNumberFormat="1" applyFont="1" applyFill="1" applyBorder="1" applyAlignment="1" applyProtection="1">
      <alignment horizontal="right" vertical="top" wrapText="1"/>
    </xf>
    <xf numFmtId="2" fontId="11" fillId="4" borderId="1" xfId="0" applyNumberFormat="1" applyFont="1" applyFill="1" applyBorder="1" applyAlignment="1">
      <alignment horizontal="left" vertical="top"/>
    </xf>
    <xf numFmtId="2" fontId="7" fillId="4" borderId="1" xfId="0" applyNumberFormat="1" applyFont="1" applyFill="1" applyBorder="1" applyAlignment="1" applyProtection="1">
      <alignment horizontal="center" vertical="top" wrapText="1"/>
    </xf>
    <xf numFmtId="2" fontId="6" fillId="4" borderId="1" xfId="0" applyNumberFormat="1" applyFont="1" applyFill="1" applyBorder="1" applyAlignment="1" applyProtection="1">
      <alignment horizontal="left" vertical="top" wrapText="1"/>
    </xf>
    <xf numFmtId="0" fontId="8" fillId="0" borderId="0" xfId="0" applyFont="1" applyAlignment="1">
      <alignment horizontal="left" vertical="top" wrapText="1"/>
    </xf>
    <xf numFmtId="0" fontId="8" fillId="0" borderId="0" xfId="0" applyFont="1" applyBorder="1" applyAlignment="1">
      <alignment horizontal="left" vertical="top" wrapText="1"/>
    </xf>
    <xf numFmtId="0" fontId="8" fillId="0" borderId="0" xfId="0" applyFont="1" applyAlignment="1">
      <alignment horizontal="left" vertical="top"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52"/>
  <sheetViews>
    <sheetView tabSelected="1" zoomScale="120" zoomScaleNormal="120" zoomScaleSheetLayoutView="110" workbookViewId="0">
      <selection activeCell="G19" sqref="G19"/>
    </sheetView>
  </sheetViews>
  <sheetFormatPr defaultColWidth="8.87890625" defaultRowHeight="13" x14ac:dyDescent="0.5"/>
  <cols>
    <col min="1" max="1" width="4.5859375" style="56" customWidth="1"/>
    <col min="2" max="2" width="7.703125" style="105" customWidth="1"/>
    <col min="3" max="3" width="53" style="56" customWidth="1"/>
    <col min="4" max="4" width="13.5859375" style="56" customWidth="1"/>
    <col min="5" max="5" width="5.234375" style="105" customWidth="1"/>
    <col min="6" max="6" width="10.703125" style="56" customWidth="1"/>
    <col min="7" max="7" width="9.87890625" style="106" customWidth="1"/>
    <col min="8" max="8" width="13.234375" style="56" customWidth="1"/>
    <col min="9" max="9" width="15.87890625" style="56" customWidth="1"/>
    <col min="10" max="16384" width="8.87890625" style="56"/>
  </cols>
  <sheetData>
    <row r="1" spans="1:9" ht="26" x14ac:dyDescent="0.5">
      <c r="A1" s="50" t="s">
        <v>94</v>
      </c>
      <c r="B1" s="51"/>
      <c r="C1" s="52" t="s">
        <v>46</v>
      </c>
      <c r="D1" s="53"/>
      <c r="E1" s="54"/>
      <c r="F1" s="55"/>
    </row>
    <row r="2" spans="1:9" x14ac:dyDescent="0.5">
      <c r="A2" s="124"/>
      <c r="B2" s="57"/>
      <c r="C2" s="63" t="s">
        <v>65</v>
      </c>
      <c r="D2" s="58"/>
      <c r="E2" s="59"/>
      <c r="F2" s="60"/>
    </row>
    <row r="3" spans="1:9" x14ac:dyDescent="0.5">
      <c r="A3" s="61"/>
      <c r="B3" s="62"/>
      <c r="C3" s="63"/>
      <c r="D3" s="58"/>
      <c r="E3" s="59"/>
      <c r="F3" s="60"/>
    </row>
    <row r="4" spans="1:9" ht="26" x14ac:dyDescent="0.5">
      <c r="A4" s="64" t="s">
        <v>2</v>
      </c>
      <c r="B4" s="62" t="s">
        <v>3</v>
      </c>
      <c r="C4" s="65" t="s">
        <v>29</v>
      </c>
      <c r="D4" s="58"/>
      <c r="E4" s="59" t="s">
        <v>3</v>
      </c>
      <c r="F4" s="66" t="s">
        <v>3</v>
      </c>
    </row>
    <row r="5" spans="1:9" x14ac:dyDescent="0.5">
      <c r="A5" s="67"/>
      <c r="B5" s="68"/>
      <c r="C5" s="69" t="s">
        <v>4</v>
      </c>
      <c r="D5" s="70"/>
      <c r="E5" s="71"/>
      <c r="F5" s="72"/>
    </row>
    <row r="6" spans="1:9" x14ac:dyDescent="0.5">
      <c r="A6" s="73"/>
      <c r="B6" s="74"/>
      <c r="C6" s="75" t="s">
        <v>5</v>
      </c>
      <c r="D6" s="75"/>
      <c r="E6" s="76"/>
      <c r="F6" s="77"/>
    </row>
    <row r="7" spans="1:9" s="83" customFormat="1" x14ac:dyDescent="0.5">
      <c r="A7" s="78"/>
      <c r="B7" s="79"/>
      <c r="C7" s="80"/>
      <c r="D7" s="80"/>
      <c r="E7" s="81"/>
      <c r="F7" s="82"/>
      <c r="G7" s="125"/>
    </row>
    <row r="8" spans="1:9" x14ac:dyDescent="0.5">
      <c r="A8" s="107">
        <f>1</f>
        <v>1</v>
      </c>
      <c r="B8" s="92"/>
      <c r="C8" s="84" t="s">
        <v>6</v>
      </c>
      <c r="D8" s="84" t="s">
        <v>1</v>
      </c>
      <c r="E8" s="59">
        <v>5</v>
      </c>
      <c r="F8" s="66">
        <f>TIME(13,0,0)</f>
        <v>0.54166666666666663</v>
      </c>
    </row>
    <row r="9" spans="1:9" x14ac:dyDescent="0.5">
      <c r="A9" s="107">
        <f>2</f>
        <v>2</v>
      </c>
      <c r="B9" s="92" t="s">
        <v>7</v>
      </c>
      <c r="C9" s="84" t="s">
        <v>35</v>
      </c>
      <c r="D9" s="84" t="s">
        <v>1</v>
      </c>
      <c r="E9" s="59">
        <v>5</v>
      </c>
      <c r="F9" s="66">
        <f t="shared" ref="F9:F46" si="0">F8+TIME(0,E8,0)</f>
        <v>0.54513888888888884</v>
      </c>
      <c r="G9" s="136"/>
      <c r="H9" s="137"/>
      <c r="I9" s="137"/>
    </row>
    <row r="10" spans="1:9" ht="26" x14ac:dyDescent="0.5">
      <c r="A10" s="108">
        <f t="shared" ref="A10:A11" si="1">A9+0.01</f>
        <v>2.0099999999999998</v>
      </c>
      <c r="B10" s="109" t="s">
        <v>68</v>
      </c>
      <c r="C10" s="121" t="s">
        <v>69</v>
      </c>
      <c r="D10" s="85" t="s">
        <v>59</v>
      </c>
      <c r="E10" s="118">
        <v>0</v>
      </c>
      <c r="F10" s="77">
        <f t="shared" si="0"/>
        <v>0.54861111111111105</v>
      </c>
      <c r="G10" s="127"/>
      <c r="H10" s="106"/>
      <c r="I10" s="106"/>
    </row>
    <row r="11" spans="1:9" s="83" customFormat="1" ht="48" customHeight="1" x14ac:dyDescent="0.5">
      <c r="A11" s="108">
        <f t="shared" si="1"/>
        <v>2.0199999999999996</v>
      </c>
      <c r="B11" s="109" t="s">
        <v>70</v>
      </c>
      <c r="C11" s="121" t="s">
        <v>71</v>
      </c>
      <c r="D11" s="85" t="s">
        <v>59</v>
      </c>
      <c r="E11" s="118">
        <v>0</v>
      </c>
      <c r="F11" s="77">
        <f t="shared" si="0"/>
        <v>0.54861111111111105</v>
      </c>
      <c r="G11" s="128"/>
      <c r="H11" s="125"/>
      <c r="I11" s="125"/>
    </row>
    <row r="12" spans="1:9" s="83" customFormat="1" x14ac:dyDescent="0.5">
      <c r="A12" s="110"/>
      <c r="B12" s="111"/>
      <c r="C12" s="86"/>
      <c r="D12" s="87"/>
      <c r="E12" s="119"/>
      <c r="F12" s="66">
        <f t="shared" si="0"/>
        <v>0.54861111111111105</v>
      </c>
      <c r="G12" s="128"/>
      <c r="H12" s="125"/>
      <c r="I12" s="125"/>
    </row>
    <row r="13" spans="1:9" x14ac:dyDescent="0.5">
      <c r="A13" s="112">
        <f>3</f>
        <v>3</v>
      </c>
      <c r="B13" s="88" t="s">
        <v>8</v>
      </c>
      <c r="C13" s="89" t="s">
        <v>9</v>
      </c>
      <c r="D13" s="89" t="s">
        <v>1</v>
      </c>
      <c r="E13" s="59">
        <v>5</v>
      </c>
      <c r="F13" s="66">
        <f t="shared" si="0"/>
        <v>0.54861111111111105</v>
      </c>
    </row>
    <row r="14" spans="1:9" x14ac:dyDescent="0.5">
      <c r="A14" s="113">
        <f>A13+0.01</f>
        <v>3.01</v>
      </c>
      <c r="B14" s="90" t="s">
        <v>8</v>
      </c>
      <c r="C14" s="91" t="s">
        <v>74</v>
      </c>
      <c r="D14" s="91" t="s">
        <v>75</v>
      </c>
      <c r="E14" s="90">
        <v>5</v>
      </c>
      <c r="F14" s="66">
        <f t="shared" si="0"/>
        <v>0.55208333333333326</v>
      </c>
    </row>
    <row r="15" spans="1:9" x14ac:dyDescent="0.5">
      <c r="A15" s="113">
        <f t="shared" ref="A15:A19" si="2">A14+0.01</f>
        <v>3.0199999999999996</v>
      </c>
      <c r="B15" s="92" t="s">
        <v>8</v>
      </c>
      <c r="C15" s="93" t="s">
        <v>63</v>
      </c>
      <c r="D15" s="93" t="s">
        <v>0</v>
      </c>
      <c r="E15" s="59">
        <v>15</v>
      </c>
      <c r="F15" s="66">
        <f t="shared" si="0"/>
        <v>0.55555555555555547</v>
      </c>
    </row>
    <row r="16" spans="1:9" x14ac:dyDescent="0.5">
      <c r="A16" s="113">
        <f>A15+0.01</f>
        <v>3.0299999999999994</v>
      </c>
      <c r="B16" s="92" t="s">
        <v>61</v>
      </c>
      <c r="C16" s="93" t="s">
        <v>62</v>
      </c>
      <c r="D16" s="93" t="s">
        <v>1</v>
      </c>
      <c r="E16" s="59">
        <v>5</v>
      </c>
      <c r="F16" s="66">
        <f t="shared" si="0"/>
        <v>0.5659722222222221</v>
      </c>
    </row>
    <row r="17" spans="1:7" x14ac:dyDescent="0.5">
      <c r="A17" s="113">
        <f>A16+0.01</f>
        <v>3.0399999999999991</v>
      </c>
      <c r="B17" s="92" t="s">
        <v>61</v>
      </c>
      <c r="C17" s="93" t="s">
        <v>66</v>
      </c>
      <c r="D17" s="93" t="s">
        <v>1</v>
      </c>
      <c r="E17" s="59">
        <v>10</v>
      </c>
      <c r="F17" s="66">
        <f t="shared" si="0"/>
        <v>0.56944444444444431</v>
      </c>
    </row>
    <row r="18" spans="1:7" ht="26" x14ac:dyDescent="0.5">
      <c r="A18" s="113">
        <f t="shared" si="2"/>
        <v>3.0499999999999989</v>
      </c>
      <c r="B18" s="92" t="s">
        <v>8</v>
      </c>
      <c r="C18" s="93" t="s">
        <v>67</v>
      </c>
      <c r="D18" s="93" t="s">
        <v>1</v>
      </c>
      <c r="E18" s="59">
        <v>5</v>
      </c>
      <c r="F18" s="66">
        <f t="shared" si="0"/>
        <v>0.57638888888888873</v>
      </c>
    </row>
    <row r="19" spans="1:7" ht="26" x14ac:dyDescent="0.5">
      <c r="A19" s="113">
        <f t="shared" si="2"/>
        <v>3.0599999999999987</v>
      </c>
      <c r="B19" s="92" t="s">
        <v>61</v>
      </c>
      <c r="C19" s="93" t="s">
        <v>100</v>
      </c>
      <c r="D19" s="93" t="s">
        <v>99</v>
      </c>
      <c r="E19" s="59">
        <v>5</v>
      </c>
      <c r="F19" s="66">
        <f t="shared" si="0"/>
        <v>0.57986111111111094</v>
      </c>
      <c r="G19" s="135"/>
    </row>
    <row r="20" spans="1:7" x14ac:dyDescent="0.5">
      <c r="A20" s="94"/>
      <c r="B20" s="92"/>
      <c r="C20" s="93"/>
      <c r="D20" s="93"/>
      <c r="E20" s="59"/>
      <c r="F20" s="66">
        <f>F18+TIME(0,E18,0)</f>
        <v>0.57986111111111094</v>
      </c>
    </row>
    <row r="21" spans="1:7" ht="39" x14ac:dyDescent="0.5">
      <c r="A21" s="93">
        <v>4</v>
      </c>
      <c r="B21" s="92" t="s">
        <v>61</v>
      </c>
      <c r="C21" s="93" t="s">
        <v>80</v>
      </c>
      <c r="D21" s="93" t="s">
        <v>59</v>
      </c>
      <c r="E21" s="59">
        <v>15</v>
      </c>
      <c r="F21" s="66">
        <f t="shared" si="0"/>
        <v>0.57986111111111094</v>
      </c>
    </row>
    <row r="22" spans="1:7" x14ac:dyDescent="0.5">
      <c r="A22" s="49"/>
      <c r="B22" s="92"/>
      <c r="C22" s="93"/>
      <c r="D22" s="93"/>
      <c r="E22" s="59"/>
      <c r="F22" s="66">
        <f t="shared" si="0"/>
        <v>0.59027777777777757</v>
      </c>
    </row>
    <row r="23" spans="1:7" x14ac:dyDescent="0.5">
      <c r="A23" s="107">
        <v>5</v>
      </c>
      <c r="B23" s="92"/>
      <c r="C23" s="84" t="s">
        <v>72</v>
      </c>
      <c r="D23" s="93"/>
      <c r="E23" s="59"/>
      <c r="F23" s="66">
        <f t="shared" si="0"/>
        <v>0.59027777777777757</v>
      </c>
    </row>
    <row r="24" spans="1:7" ht="65.349999999999994" customHeight="1" x14ac:dyDescent="0.5">
      <c r="A24" s="108">
        <f t="shared" ref="A24:A26" si="3">A23+0.01</f>
        <v>5.01</v>
      </c>
      <c r="B24" s="116" t="s">
        <v>81</v>
      </c>
      <c r="C24" s="120" t="s">
        <v>97</v>
      </c>
      <c r="D24" s="120" t="s">
        <v>82</v>
      </c>
      <c r="E24" s="76">
        <v>0</v>
      </c>
      <c r="F24" s="77">
        <f t="shared" si="0"/>
        <v>0.59027777777777757</v>
      </c>
    </row>
    <row r="25" spans="1:7" ht="65" x14ac:dyDescent="0.5">
      <c r="A25" s="108">
        <f t="shared" si="3"/>
        <v>5.0199999999999996</v>
      </c>
      <c r="B25" s="116" t="s">
        <v>81</v>
      </c>
      <c r="C25" s="120" t="s">
        <v>98</v>
      </c>
      <c r="D25" s="120" t="s">
        <v>82</v>
      </c>
      <c r="E25" s="76">
        <v>0</v>
      </c>
      <c r="F25" s="77">
        <f t="shared" si="0"/>
        <v>0.59027777777777757</v>
      </c>
    </row>
    <row r="26" spans="1:7" ht="90.35" customHeight="1" x14ac:dyDescent="0.5">
      <c r="A26" s="108">
        <f t="shared" si="3"/>
        <v>5.0299999999999994</v>
      </c>
      <c r="B26" s="116" t="s">
        <v>81</v>
      </c>
      <c r="C26" s="120" t="s">
        <v>83</v>
      </c>
      <c r="D26" s="120" t="s">
        <v>82</v>
      </c>
      <c r="E26" s="76">
        <v>0</v>
      </c>
      <c r="F26" s="77">
        <f t="shared" ref="F26" si="4">F25+TIME(0,E25,0)</f>
        <v>0.59027777777777757</v>
      </c>
      <c r="G26" s="126"/>
    </row>
    <row r="27" spans="1:7" ht="90.35" customHeight="1" x14ac:dyDescent="0.5">
      <c r="A27" s="108">
        <f>A26+0.01</f>
        <v>5.0399999999999991</v>
      </c>
      <c r="B27" s="116" t="s">
        <v>81</v>
      </c>
      <c r="C27" s="120" t="s">
        <v>84</v>
      </c>
      <c r="D27" s="120" t="s">
        <v>82</v>
      </c>
      <c r="E27" s="76">
        <v>0</v>
      </c>
      <c r="F27" s="77">
        <f>F26+TIME(0,E26,0)</f>
        <v>0.59027777777777757</v>
      </c>
      <c r="G27" s="126"/>
    </row>
    <row r="28" spans="1:7" ht="52" x14ac:dyDescent="0.5">
      <c r="A28" s="108">
        <f>A27+0.01</f>
        <v>5.0499999999999989</v>
      </c>
      <c r="B28" s="116" t="s">
        <v>70</v>
      </c>
      <c r="C28" s="120" t="s">
        <v>85</v>
      </c>
      <c r="D28" s="120" t="s">
        <v>86</v>
      </c>
      <c r="E28" s="76">
        <v>0</v>
      </c>
      <c r="F28" s="77">
        <f>F27+TIME(0,E27,0)</f>
        <v>0.59027777777777757</v>
      </c>
      <c r="G28" s="126"/>
    </row>
    <row r="29" spans="1:7" ht="92" customHeight="1" x14ac:dyDescent="0.5">
      <c r="A29" s="113">
        <f t="shared" ref="A29:A34" si="5">A28+0.01</f>
        <v>5.0599999999999987</v>
      </c>
      <c r="B29" s="92" t="s">
        <v>87</v>
      </c>
      <c r="C29" s="93" t="s">
        <v>93</v>
      </c>
      <c r="D29" s="93" t="s">
        <v>86</v>
      </c>
      <c r="E29" s="59">
        <v>5</v>
      </c>
      <c r="F29" s="66">
        <f t="shared" si="0"/>
        <v>0.59027777777777757</v>
      </c>
      <c r="G29" s="126"/>
    </row>
    <row r="30" spans="1:7" ht="140" customHeight="1" x14ac:dyDescent="0.5">
      <c r="A30" s="108">
        <f t="shared" si="5"/>
        <v>5.0699999999999985</v>
      </c>
      <c r="B30" s="116" t="s">
        <v>81</v>
      </c>
      <c r="C30" s="120" t="s">
        <v>90</v>
      </c>
      <c r="D30" s="120" t="s">
        <v>88</v>
      </c>
      <c r="E30" s="76">
        <v>0</v>
      </c>
      <c r="F30" s="77">
        <f>F29+TIME(0,E29,0)</f>
        <v>0.59374999999999978</v>
      </c>
      <c r="G30" s="126"/>
    </row>
    <row r="31" spans="1:7" ht="102.35" customHeight="1" x14ac:dyDescent="0.5">
      <c r="A31" s="108">
        <f t="shared" si="5"/>
        <v>5.0799999999999983</v>
      </c>
      <c r="B31" s="116" t="s">
        <v>81</v>
      </c>
      <c r="C31" s="120" t="s">
        <v>89</v>
      </c>
      <c r="D31" s="120" t="s">
        <v>88</v>
      </c>
      <c r="E31" s="76">
        <v>0</v>
      </c>
      <c r="F31" s="77">
        <f>F30+TIME(0,E30,0)</f>
        <v>0.59374999999999978</v>
      </c>
      <c r="G31" s="126"/>
    </row>
    <row r="32" spans="1:7" x14ac:dyDescent="0.5">
      <c r="A32" s="132">
        <f t="shared" si="5"/>
        <v>5.0899999999999981</v>
      </c>
      <c r="B32" s="133" t="s">
        <v>87</v>
      </c>
      <c r="C32" s="134" t="s">
        <v>96</v>
      </c>
      <c r="D32" s="134" t="s">
        <v>88</v>
      </c>
      <c r="E32" s="81">
        <v>5</v>
      </c>
      <c r="F32" s="82">
        <f>F29+TIME(0,E29,0)</f>
        <v>0.59374999999999978</v>
      </c>
      <c r="G32" s="126"/>
    </row>
    <row r="33" spans="1:10" ht="104" x14ac:dyDescent="0.5">
      <c r="A33" s="108">
        <f t="shared" si="5"/>
        <v>5.0999999999999979</v>
      </c>
      <c r="B33" s="116" t="s">
        <v>81</v>
      </c>
      <c r="C33" s="120" t="s">
        <v>92</v>
      </c>
      <c r="D33" s="120" t="s">
        <v>91</v>
      </c>
      <c r="E33" s="76">
        <v>0</v>
      </c>
      <c r="F33" s="77">
        <f t="shared" si="0"/>
        <v>0.59722222222222199</v>
      </c>
    </row>
    <row r="34" spans="1:10" s="83" customFormat="1" ht="130" x14ac:dyDescent="0.5">
      <c r="A34" s="132">
        <f t="shared" si="5"/>
        <v>5.1099999999999977</v>
      </c>
      <c r="B34" s="133" t="s">
        <v>87</v>
      </c>
      <c r="C34" s="134" t="s">
        <v>95</v>
      </c>
      <c r="D34" s="134" t="s">
        <v>91</v>
      </c>
      <c r="E34" s="81">
        <v>5</v>
      </c>
      <c r="F34" s="82">
        <f>F31+TIME(0,E31,0)</f>
        <v>0.59374999999999978</v>
      </c>
      <c r="G34" s="125"/>
    </row>
    <row r="35" spans="1:10" x14ac:dyDescent="0.5">
      <c r="A35" s="110"/>
      <c r="B35" s="133"/>
      <c r="C35" s="134"/>
      <c r="D35" s="134"/>
      <c r="E35" s="81"/>
      <c r="F35" s="82"/>
      <c r="G35" s="126"/>
    </row>
    <row r="36" spans="1:10" s="97" customFormat="1" x14ac:dyDescent="0.5">
      <c r="A36" s="107">
        <v>6</v>
      </c>
      <c r="B36" s="92"/>
      <c r="C36" s="84" t="s">
        <v>73</v>
      </c>
      <c r="D36" s="93"/>
      <c r="E36" s="59"/>
      <c r="F36" s="66">
        <f>F33+TIME(0,E33,0)</f>
        <v>0.59722222222222199</v>
      </c>
      <c r="G36" s="49"/>
      <c r="H36" s="96"/>
      <c r="I36" s="49"/>
      <c r="J36" s="49"/>
    </row>
    <row r="37" spans="1:10" x14ac:dyDescent="0.5">
      <c r="A37" s="95"/>
      <c r="B37" s="92"/>
      <c r="C37" s="93"/>
      <c r="D37" s="93"/>
      <c r="E37" s="59"/>
      <c r="F37" s="66">
        <f t="shared" si="0"/>
        <v>0.59722222222222199</v>
      </c>
      <c r="G37" s="49"/>
      <c r="H37" s="49"/>
      <c r="I37" s="49"/>
      <c r="J37" s="49"/>
    </row>
    <row r="38" spans="1:10" x14ac:dyDescent="0.5">
      <c r="A38" s="107">
        <v>7</v>
      </c>
      <c r="B38" s="92"/>
      <c r="C38" s="84" t="s">
        <v>64</v>
      </c>
      <c r="D38" s="93"/>
      <c r="E38" s="59"/>
      <c r="F38" s="66">
        <f t="shared" si="0"/>
        <v>0.59722222222222199</v>
      </c>
      <c r="G38" s="49"/>
      <c r="H38" s="49"/>
      <c r="I38" s="49"/>
      <c r="J38" s="49"/>
    </row>
    <row r="39" spans="1:10" x14ac:dyDescent="0.5">
      <c r="A39" s="94"/>
      <c r="B39" s="92"/>
      <c r="C39" s="98"/>
      <c r="D39" s="122"/>
      <c r="E39" s="123"/>
      <c r="F39" s="66">
        <f t="shared" si="0"/>
        <v>0.59722222222222199</v>
      </c>
      <c r="G39" s="49"/>
      <c r="H39" s="49"/>
      <c r="I39" s="49"/>
      <c r="J39" s="49"/>
    </row>
    <row r="40" spans="1:10" x14ac:dyDescent="0.5">
      <c r="A40" s="112">
        <f>8</f>
        <v>8</v>
      </c>
      <c r="B40" s="92"/>
      <c r="C40" s="117" t="s">
        <v>76</v>
      </c>
      <c r="D40" s="122"/>
      <c r="E40" s="123"/>
      <c r="F40" s="66">
        <f t="shared" si="0"/>
        <v>0.59722222222222199</v>
      </c>
      <c r="G40" s="49"/>
      <c r="H40" s="49"/>
      <c r="I40" s="49"/>
      <c r="J40" s="49"/>
    </row>
    <row r="41" spans="1:10" ht="27.7" customHeight="1" x14ac:dyDescent="0.5">
      <c r="A41" s="113">
        <f t="shared" ref="A41:A44" si="6">A40+0.01</f>
        <v>8.01</v>
      </c>
      <c r="B41" s="92" t="s">
        <v>8</v>
      </c>
      <c r="C41" s="98" t="s">
        <v>79</v>
      </c>
      <c r="D41" s="122" t="s">
        <v>59</v>
      </c>
      <c r="E41" s="123">
        <v>2</v>
      </c>
      <c r="F41" s="66">
        <f t="shared" si="0"/>
        <v>0.59722222222222199</v>
      </c>
      <c r="G41" s="49"/>
      <c r="H41" s="49"/>
      <c r="I41" s="49"/>
      <c r="J41" s="49"/>
    </row>
    <row r="42" spans="1:10" x14ac:dyDescent="0.5">
      <c r="A42" s="108">
        <f t="shared" si="6"/>
        <v>8.02</v>
      </c>
      <c r="B42" s="116" t="s">
        <v>68</v>
      </c>
      <c r="C42" s="129" t="s">
        <v>77</v>
      </c>
      <c r="D42" s="85" t="s">
        <v>59</v>
      </c>
      <c r="E42" s="118">
        <v>0</v>
      </c>
      <c r="F42" s="77">
        <f t="shared" si="0"/>
        <v>0.59861111111111087</v>
      </c>
      <c r="G42" s="49"/>
      <c r="H42" s="49"/>
      <c r="I42" s="49"/>
      <c r="J42" s="49"/>
    </row>
    <row r="43" spans="1:10" ht="39" x14ac:dyDescent="0.5">
      <c r="A43" s="108">
        <f t="shared" si="6"/>
        <v>8.0299999999999994</v>
      </c>
      <c r="B43" s="116" t="s">
        <v>68</v>
      </c>
      <c r="C43" s="129" t="s">
        <v>78</v>
      </c>
      <c r="D43" s="85" t="s">
        <v>59</v>
      </c>
      <c r="E43" s="130">
        <v>0</v>
      </c>
      <c r="F43" s="77">
        <f t="shared" si="0"/>
        <v>0.59861111111111087</v>
      </c>
      <c r="G43" s="49"/>
      <c r="H43" s="49"/>
      <c r="I43" s="49"/>
      <c r="J43" s="49"/>
    </row>
    <row r="44" spans="1:10" x14ac:dyDescent="0.5">
      <c r="A44" s="113">
        <f t="shared" si="6"/>
        <v>8.0399999999999991</v>
      </c>
      <c r="B44" s="92" t="s">
        <v>68</v>
      </c>
      <c r="C44" s="98"/>
      <c r="D44" s="122"/>
      <c r="E44" s="123"/>
      <c r="F44" s="66">
        <f t="shared" si="0"/>
        <v>0.59861111111111087</v>
      </c>
      <c r="G44" s="49"/>
      <c r="H44" s="49"/>
      <c r="I44" s="49"/>
      <c r="J44" s="49"/>
    </row>
    <row r="45" spans="1:10" x14ac:dyDescent="0.5">
      <c r="A45" s="93"/>
      <c r="B45" s="92"/>
      <c r="C45" s="98"/>
      <c r="D45" s="122"/>
      <c r="E45" s="123"/>
      <c r="F45" s="66">
        <f t="shared" si="0"/>
        <v>0.59861111111111087</v>
      </c>
      <c r="G45" s="49"/>
      <c r="H45" s="49"/>
      <c r="I45" s="49"/>
      <c r="J45" s="49"/>
    </row>
    <row r="46" spans="1:10" ht="26" x14ac:dyDescent="0.5">
      <c r="A46" s="115">
        <f>9</f>
        <v>9</v>
      </c>
      <c r="B46" s="92" t="s">
        <v>61</v>
      </c>
      <c r="C46" s="99" t="s">
        <v>31</v>
      </c>
      <c r="D46" s="93" t="s">
        <v>32</v>
      </c>
      <c r="E46" s="81">
        <v>5</v>
      </c>
      <c r="F46" s="66">
        <f t="shared" si="0"/>
        <v>0.59861111111111087</v>
      </c>
      <c r="G46" s="49"/>
      <c r="H46" s="49"/>
      <c r="I46" s="49"/>
      <c r="J46" s="49"/>
    </row>
    <row r="47" spans="1:10" ht="14.35" customHeight="1" thickBot="1" x14ac:dyDescent="0.55000000000000004">
      <c r="A47" s="114">
        <f>10</f>
        <v>10</v>
      </c>
      <c r="B47" s="100" t="s">
        <v>7</v>
      </c>
      <c r="C47" s="101" t="s">
        <v>36</v>
      </c>
      <c r="D47" s="102" t="s">
        <v>1</v>
      </c>
      <c r="E47" s="103"/>
      <c r="F47" s="104">
        <v>0.625</v>
      </c>
      <c r="G47" s="131"/>
      <c r="H47" s="49"/>
    </row>
    <row r="51" spans="3:3" x14ac:dyDescent="0.5">
      <c r="C51" s="106"/>
    </row>
    <row r="52" spans="3:3" x14ac:dyDescent="0.5">
      <c r="C52" s="106"/>
    </row>
  </sheetData>
  <mergeCells count="1">
    <mergeCell ref="G9:I9"/>
  </mergeCells>
  <pageMargins left="0.25" right="0.25"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31"/>
  <sheetViews>
    <sheetView zoomScale="110" zoomScaleNormal="110" workbookViewId="0">
      <selection activeCell="E6" sqref="E6"/>
    </sheetView>
  </sheetViews>
  <sheetFormatPr defaultRowHeight="14.35" x14ac:dyDescent="0.5"/>
  <cols>
    <col min="2" max="2" width="16.234375" customWidth="1"/>
    <col min="3" max="3" width="27.5859375" customWidth="1"/>
    <col min="4" max="5" width="11.5859375" customWidth="1"/>
    <col min="6" max="9" width="11.5859375" style="5" customWidth="1"/>
  </cols>
  <sheetData>
    <row r="1" spans="1:9" ht="14.7" thickBot="1" x14ac:dyDescent="0.55000000000000004">
      <c r="F1" s="13"/>
    </row>
    <row r="2" spans="1:9" ht="45.75" customHeight="1" thickBot="1" x14ac:dyDescent="0.55000000000000004">
      <c r="B2" s="38" t="s">
        <v>10</v>
      </c>
      <c r="C2" s="39" t="s">
        <v>11</v>
      </c>
      <c r="D2" s="40" t="s">
        <v>12</v>
      </c>
      <c r="E2" s="43" t="s">
        <v>60</v>
      </c>
      <c r="F2" s="19"/>
      <c r="G2" s="21" t="s">
        <v>51</v>
      </c>
      <c r="H2" s="22" t="s">
        <v>49</v>
      </c>
      <c r="I2" s="23" t="s">
        <v>52</v>
      </c>
    </row>
    <row r="3" spans="1:9" x14ac:dyDescent="0.5">
      <c r="A3">
        <v>1</v>
      </c>
      <c r="B3" s="17" t="s">
        <v>13</v>
      </c>
      <c r="C3" s="18" t="s">
        <v>47</v>
      </c>
      <c r="D3" s="44">
        <v>1</v>
      </c>
      <c r="E3" s="46"/>
      <c r="F3" s="20"/>
      <c r="G3" s="24"/>
      <c r="H3" s="9"/>
      <c r="I3" s="25"/>
    </row>
    <row r="4" spans="1:9" x14ac:dyDescent="0.5">
      <c r="A4">
        <v>2</v>
      </c>
      <c r="B4" s="1" t="s">
        <v>14</v>
      </c>
      <c r="C4" s="2" t="s">
        <v>15</v>
      </c>
      <c r="D4" s="35">
        <v>1</v>
      </c>
      <c r="E4" s="47"/>
      <c r="F4" s="20"/>
      <c r="G4" s="24"/>
      <c r="H4" s="9"/>
      <c r="I4" s="25"/>
    </row>
    <row r="5" spans="1:9" x14ac:dyDescent="0.5">
      <c r="A5">
        <v>3</v>
      </c>
      <c r="B5" s="1" t="s">
        <v>14</v>
      </c>
      <c r="C5" s="2" t="s">
        <v>22</v>
      </c>
      <c r="D5" s="35">
        <v>1</v>
      </c>
      <c r="E5" s="47"/>
      <c r="F5" s="20"/>
      <c r="G5" s="26"/>
      <c r="H5" s="10"/>
      <c r="I5" s="27"/>
    </row>
    <row r="6" spans="1:9" x14ac:dyDescent="0.5">
      <c r="A6">
        <v>4</v>
      </c>
      <c r="B6" s="1" t="s">
        <v>16</v>
      </c>
      <c r="C6" s="2" t="s">
        <v>17</v>
      </c>
      <c r="D6" s="35">
        <v>1</v>
      </c>
      <c r="E6" s="47"/>
      <c r="F6" s="20"/>
      <c r="G6" s="26"/>
      <c r="H6" s="10"/>
      <c r="I6" s="27"/>
    </row>
    <row r="7" spans="1:9" x14ac:dyDescent="0.5">
      <c r="A7">
        <v>5</v>
      </c>
      <c r="B7" s="1" t="s">
        <v>18</v>
      </c>
      <c r="C7" s="2" t="s">
        <v>19</v>
      </c>
      <c r="D7" s="35">
        <v>1</v>
      </c>
      <c r="E7" s="47"/>
      <c r="F7" s="20"/>
      <c r="G7" s="26"/>
      <c r="H7" s="10"/>
      <c r="I7" s="27"/>
    </row>
    <row r="8" spans="1:9" x14ac:dyDescent="0.5">
      <c r="A8">
        <v>6</v>
      </c>
      <c r="B8" s="1" t="s">
        <v>30</v>
      </c>
      <c r="C8" s="2" t="s">
        <v>57</v>
      </c>
      <c r="D8" s="35">
        <v>1</v>
      </c>
      <c r="E8" s="47"/>
      <c r="F8" s="20"/>
      <c r="G8" s="26"/>
      <c r="H8" s="10"/>
      <c r="I8" s="27"/>
    </row>
    <row r="9" spans="1:9" x14ac:dyDescent="0.5">
      <c r="A9">
        <v>7</v>
      </c>
      <c r="B9" s="1">
        <v>1</v>
      </c>
      <c r="C9" s="2" t="s">
        <v>58</v>
      </c>
      <c r="D9" s="35">
        <v>1</v>
      </c>
      <c r="E9" s="47"/>
      <c r="F9" s="20"/>
      <c r="G9" s="26"/>
      <c r="H9" s="10"/>
      <c r="I9" s="27"/>
    </row>
    <row r="10" spans="1:9" x14ac:dyDescent="0.5">
      <c r="A10">
        <v>8</v>
      </c>
      <c r="B10" s="1">
        <v>3</v>
      </c>
      <c r="C10" s="2" t="s">
        <v>21</v>
      </c>
      <c r="D10" s="35">
        <v>1</v>
      </c>
      <c r="E10" s="47"/>
      <c r="F10" s="20"/>
      <c r="G10" s="26"/>
      <c r="H10" s="10"/>
      <c r="I10" s="27"/>
    </row>
    <row r="11" spans="1:9" x14ac:dyDescent="0.5">
      <c r="A11">
        <v>9</v>
      </c>
      <c r="B11" s="1">
        <v>11</v>
      </c>
      <c r="C11" s="15" t="s">
        <v>56</v>
      </c>
      <c r="D11" s="35">
        <v>1</v>
      </c>
      <c r="E11" s="47"/>
      <c r="F11" s="20"/>
      <c r="G11" s="26"/>
      <c r="H11" s="10"/>
      <c r="I11" s="27"/>
    </row>
    <row r="12" spans="1:9" x14ac:dyDescent="0.5">
      <c r="A12">
        <v>10</v>
      </c>
      <c r="B12" s="1">
        <v>15</v>
      </c>
      <c r="C12" s="2" t="s">
        <v>34</v>
      </c>
      <c r="D12" s="35">
        <v>1</v>
      </c>
      <c r="E12" s="47"/>
      <c r="F12" s="20"/>
      <c r="G12" s="26"/>
      <c r="H12" s="10"/>
      <c r="I12" s="27"/>
    </row>
    <row r="13" spans="1:9" ht="15" customHeight="1" x14ac:dyDescent="0.5">
      <c r="A13">
        <v>11</v>
      </c>
      <c r="B13" s="1">
        <v>18</v>
      </c>
      <c r="C13" s="2" t="s">
        <v>55</v>
      </c>
      <c r="D13" s="35">
        <v>1</v>
      </c>
      <c r="E13" s="47"/>
      <c r="F13" s="20"/>
      <c r="G13" s="26"/>
      <c r="H13" s="10"/>
      <c r="I13" s="27"/>
    </row>
    <row r="14" spans="1:9" x14ac:dyDescent="0.5">
      <c r="A14">
        <v>12</v>
      </c>
      <c r="B14" s="1">
        <v>19</v>
      </c>
      <c r="C14" s="2" t="s">
        <v>24</v>
      </c>
      <c r="D14" s="35">
        <v>1</v>
      </c>
      <c r="E14" s="47"/>
      <c r="F14" s="20"/>
      <c r="G14" s="26"/>
      <c r="H14" s="10"/>
      <c r="I14" s="27"/>
    </row>
    <row r="15" spans="1:9" x14ac:dyDescent="0.5">
      <c r="A15">
        <v>15</v>
      </c>
      <c r="B15" s="1">
        <v>24</v>
      </c>
      <c r="C15" s="2" t="s">
        <v>50</v>
      </c>
      <c r="D15" s="35">
        <v>1</v>
      </c>
      <c r="E15" s="47"/>
      <c r="F15" s="20"/>
      <c r="G15" s="26"/>
      <c r="H15" s="10"/>
      <c r="I15" s="27"/>
    </row>
    <row r="16" spans="1:9" ht="18" customHeight="1" x14ac:dyDescent="0.5">
      <c r="A16">
        <v>16</v>
      </c>
      <c r="B16" s="1" t="s">
        <v>25</v>
      </c>
      <c r="C16" s="2" t="s">
        <v>26</v>
      </c>
      <c r="D16" s="35" t="s">
        <v>23</v>
      </c>
      <c r="E16" s="47"/>
      <c r="F16" s="37"/>
      <c r="G16" s="28" t="s">
        <v>45</v>
      </c>
      <c r="H16" s="11" t="s">
        <v>45</v>
      </c>
      <c r="I16" s="29" t="s">
        <v>45</v>
      </c>
    </row>
    <row r="17" spans="1:9" ht="18" customHeight="1" x14ac:dyDescent="0.5">
      <c r="A17">
        <v>17</v>
      </c>
      <c r="B17" s="1" t="s">
        <v>25</v>
      </c>
      <c r="C17" s="2" t="s">
        <v>20</v>
      </c>
      <c r="D17" s="35" t="s">
        <v>23</v>
      </c>
      <c r="E17" s="47"/>
      <c r="F17" s="37"/>
      <c r="G17" s="28"/>
      <c r="H17" s="11"/>
      <c r="I17" s="29"/>
    </row>
    <row r="18" spans="1:9" ht="18" customHeight="1" thickBot="1" x14ac:dyDescent="0.55000000000000004">
      <c r="A18">
        <v>18</v>
      </c>
      <c r="B18" s="3" t="s">
        <v>54</v>
      </c>
      <c r="C18" s="4" t="s">
        <v>53</v>
      </c>
      <c r="D18" s="36" t="s">
        <v>23</v>
      </c>
      <c r="E18" s="48"/>
      <c r="F18" s="37"/>
      <c r="G18" s="28" t="s">
        <v>45</v>
      </c>
      <c r="H18" s="11" t="s">
        <v>45</v>
      </c>
      <c r="I18" s="29" t="s">
        <v>45</v>
      </c>
    </row>
    <row r="19" spans="1:9" ht="38.25" customHeight="1" thickTop="1" thickBot="1" x14ac:dyDescent="0.55000000000000004">
      <c r="B19" s="41"/>
      <c r="C19" s="16" t="s">
        <v>27</v>
      </c>
      <c r="D19" s="45">
        <f>SUM(D3:D18)</f>
        <v>13</v>
      </c>
      <c r="E19" s="42">
        <f>SUM(E3:E18)</f>
        <v>0</v>
      </c>
      <c r="F19" s="8" t="s">
        <v>42</v>
      </c>
      <c r="G19" s="30">
        <f>COUNTIF(G3:G15,"y")</f>
        <v>0</v>
      </c>
      <c r="H19" s="7">
        <f>COUNTIF(H3:H15,"y")</f>
        <v>0</v>
      </c>
      <c r="I19" s="31">
        <f>COUNTIF(I3:I15,"y")</f>
        <v>0</v>
      </c>
    </row>
    <row r="20" spans="1:9" ht="16" thickTop="1" thickBot="1" x14ac:dyDescent="0.55000000000000004">
      <c r="F20" s="8" t="s">
        <v>43</v>
      </c>
      <c r="G20" s="30">
        <f>COUNTIF(G3:G15,"n")</f>
        <v>0</v>
      </c>
      <c r="H20" s="7">
        <f>COUNTIF(H3:H15,"n")</f>
        <v>0</v>
      </c>
      <c r="I20" s="31">
        <f>COUNTIF(I3:I15,"n")</f>
        <v>0</v>
      </c>
    </row>
    <row r="21" spans="1:9" ht="16" thickTop="1" thickBot="1" x14ac:dyDescent="0.55000000000000004">
      <c r="F21" s="8" t="s">
        <v>44</v>
      </c>
      <c r="G21" s="32">
        <f>COUNTIF(G3:G15,"a")</f>
        <v>0</v>
      </c>
      <c r="H21" s="33">
        <f>COUNTIF(H3:H15,"a")</f>
        <v>0</v>
      </c>
      <c r="I21" s="34">
        <f>COUNTIF(I3:I15,"a")</f>
        <v>0</v>
      </c>
    </row>
    <row r="22" spans="1:9" x14ac:dyDescent="0.5">
      <c r="B22" t="s">
        <v>28</v>
      </c>
    </row>
    <row r="23" spans="1:9" x14ac:dyDescent="0.5">
      <c r="B23" s="12" t="s">
        <v>39</v>
      </c>
    </row>
    <row r="24" spans="1:9" x14ac:dyDescent="0.5">
      <c r="B24" s="12" t="s">
        <v>40</v>
      </c>
    </row>
    <row r="25" spans="1:9" x14ac:dyDescent="0.5">
      <c r="A25" s="6"/>
      <c r="B25" s="12" t="s">
        <v>37</v>
      </c>
    </row>
    <row r="26" spans="1:9" x14ac:dyDescent="0.5">
      <c r="B26" s="12" t="s">
        <v>33</v>
      </c>
    </row>
    <row r="27" spans="1:9" x14ac:dyDescent="0.5">
      <c r="B27" s="12" t="s">
        <v>38</v>
      </c>
    </row>
    <row r="28" spans="1:9" x14ac:dyDescent="0.5">
      <c r="B28" s="12" t="s">
        <v>41</v>
      </c>
    </row>
    <row r="30" spans="1:9" x14ac:dyDescent="0.5">
      <c r="B30" s="14" t="s">
        <v>48</v>
      </c>
    </row>
    <row r="31" spans="1:9" x14ac:dyDescent="0.5">
      <c r="B31" s="12"/>
    </row>
  </sheetData>
  <pageMargins left="0.7" right="0.7" top="0.75" bottom="0.75" header="0.3" footer="0.3"/>
  <pageSetup orientation="portrait" horizontalDpi="1200" verticalDpi="1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EB28163D68FE8E4D9361964FDD814FC4" ma:contentTypeVersion="10" ma:contentTypeDescription="Create a new document." ma:contentTypeScope="" ma:versionID="4311f4cbb163929799635b3533086bc5">
  <xsd:schema xmlns:xsd="http://www.w3.org/2001/XMLSchema" xmlns:xs="http://www.w3.org/2001/XMLSchema" xmlns:p="http://schemas.microsoft.com/office/2006/metadata/properties" xmlns:ns3="cc9c437c-ae0c-4066-8d90-a0f7de786127" targetNamespace="http://schemas.microsoft.com/office/2006/metadata/properties" ma:root="true" ma:fieldsID="d379333b328fc1e174c551e0217d7026" ns3:_="">
    <xsd:import namespace="cc9c437c-ae0c-4066-8d90-a0f7de786127"/>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OCR" minOccurs="0"/>
                <xsd:element ref="ns3:MediaServiceGenerationTime" minOccurs="0"/>
                <xsd:element ref="ns3:MediaServiceEventHashCode" minOccurs="0"/>
                <xsd:element ref="ns3:MediaServiceAutoKeyPoints" minOccurs="0"/>
                <xsd:element ref="ns3:MediaServiceKeyPoints"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c9c437c-ae0c-4066-8d90-a0f7de78612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E9F6C5A-65CD-45E4-BD29-9C2B404F0E5B}">
  <ds:schemaRefs>
    <ds:schemaRef ds:uri="http://purl.org/dc/terms/"/>
    <ds:schemaRef ds:uri="http://schemas.microsoft.com/office/2006/metadata/properties"/>
    <ds:schemaRef ds:uri="http://schemas.microsoft.com/office/2006/documentManagement/types"/>
    <ds:schemaRef ds:uri="cc9c437c-ae0c-4066-8d90-a0f7de786127"/>
    <ds:schemaRef ds:uri="http://purl.org/dc/elements/1.1/"/>
    <ds:schemaRef ds:uri="http://schemas.openxmlformats.org/package/2006/metadata/core-properties"/>
    <ds:schemaRef ds:uri="http://schemas.microsoft.com/office/infopath/2007/PartnerControls"/>
    <ds:schemaRef ds:uri="http://www.w3.org/XML/1998/namespace"/>
    <ds:schemaRef ds:uri="http://purl.org/dc/dcmitype/"/>
  </ds:schemaRefs>
</ds:datastoreItem>
</file>

<file path=customXml/itemProps2.xml><?xml version="1.0" encoding="utf-8"?>
<ds:datastoreItem xmlns:ds="http://schemas.openxmlformats.org/officeDocument/2006/customXml" ds:itemID="{07A9CCC0-DC14-4444-A840-E8759D09630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c9c437c-ae0c-4066-8d90-a0f7de78612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20D932B-FFA8-4B28-9711-93EDA325E40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EC Telecon Tues 1 Oct Agenda</vt:lpstr>
      <vt:lpstr>EC Roster - Vote Calculator</vt:lpstr>
      <vt:lpstr>'EC Telecon Tues 1 Oct Agenda'!Print_Area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802 EC Interim Telecon Agenda</dc:title>
  <dc:subject>EC-15-0031-00</dc:subject>
  <dc:creator>Jon Rosdahl</dc:creator>
  <cp:lastModifiedBy>John DAmbrosia</cp:lastModifiedBy>
  <cp:lastPrinted>2014-10-07T16:46:30Z</cp:lastPrinted>
  <dcterms:created xsi:type="dcterms:W3CDTF">2014-06-02T22:59:39Z</dcterms:created>
  <dcterms:modified xsi:type="dcterms:W3CDTF">2020-10-02T13:03:30Z</dcterms:modified>
  <cp:category>Agenda</cp:category>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itusGUID">
    <vt:lpwstr>93c1ba9f-fa2f-4291-9774-85649ea47a26</vt:lpwstr>
  </property>
  <property fmtid="{D5CDD505-2E9C-101B-9397-08002B2CF9AE}" pid="3" name="DellClassification">
    <vt:lpwstr>No Restrictions</vt:lpwstr>
  </property>
  <property fmtid="{D5CDD505-2E9C-101B-9397-08002B2CF9AE}" pid="4" name="DellSubLabels">
    <vt:lpwstr/>
  </property>
  <property fmtid="{D5CDD505-2E9C-101B-9397-08002B2CF9AE}" pid="5" name="ContentTypeId">
    <vt:lpwstr>0x010100EB28163D68FE8E4D9361964FDD814FC4</vt:lpwstr>
  </property>
</Properties>
</file>