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29"/>
  <workbookPr defaultThemeVersion="124226"/>
  <mc:AlternateContent xmlns:mc="http://schemas.openxmlformats.org/markup-compatibility/2006">
    <mc:Choice Requires="x15">
      <x15ac:absPath xmlns:x15ac="http://schemas.microsoft.com/office/spreadsheetml/2010/11/ac" url="https://d.docs.live.net/a76b78698ac40a99/IEEE/802/EC Phone Conferences/19_0604/"/>
    </mc:Choice>
  </mc:AlternateContent>
  <xr:revisionPtr revIDLastSave="18" documentId="8_{FF34E54E-5729-411D-8DEB-CC4D4C856DA6}" xr6:coauthVersionLast="43" xr6:coauthVersionMax="43" xr10:uidLastSave="{3E6E54C2-740E-4828-8294-EDA2628B8A85}"/>
  <bookViews>
    <workbookView xWindow="-90" yWindow="-90" windowWidth="19380" windowHeight="10380" xr2:uid="{00000000-000D-0000-FFFF-FFFF00000000}"/>
  </bookViews>
  <sheets>
    <sheet name="EC Telecon Tues 4 June Agenda" sheetId="1" r:id="rId1"/>
    <sheet name="EC Roster - Vote Calculator" sheetId="2" r:id="rId2"/>
  </sheets>
  <definedNames>
    <definedName name="_xlnm.Print_Area" localSheetId="0">'EC Telecon Tues 4 June Agenda'!$A$1:$G$32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1" i="1" l="1"/>
  <c r="F22" i="1" s="1"/>
  <c r="F23" i="1" s="1"/>
  <c r="A21" i="1"/>
  <c r="A22" i="1" s="1"/>
  <c r="A10" i="1" l="1"/>
  <c r="G25" i="2" l="1"/>
  <c r="G24" i="2"/>
  <c r="G23" i="2"/>
  <c r="H25" i="2" l="1"/>
  <c r="H24" i="2"/>
  <c r="H23" i="2"/>
  <c r="F25" i="2"/>
  <c r="F24" i="2"/>
  <c r="F23" i="2"/>
  <c r="F7" i="1" l="1"/>
  <c r="D23" i="2" l="1"/>
  <c r="F8" i="1"/>
  <c r="F9" i="1" s="1"/>
  <c r="A7" i="1"/>
  <c r="A12" i="1" s="1"/>
  <c r="F12" i="1" l="1"/>
  <c r="F13" i="1" s="1"/>
  <c r="F14" i="1" s="1"/>
  <c r="F15" i="1" s="1"/>
  <c r="F16" i="1" s="1"/>
  <c r="F17" i="1" s="1"/>
  <c r="F18" i="1" s="1"/>
  <c r="F19" i="1" s="1"/>
  <c r="F20" i="1" s="1"/>
  <c r="F24" i="1" s="1"/>
  <c r="F10" i="1"/>
  <c r="F11" i="1" s="1"/>
  <c r="A14" i="1"/>
  <c r="A15" i="1" s="1"/>
  <c r="A18" i="1" s="1"/>
  <c r="A13" i="1"/>
  <c r="F25" i="1" l="1"/>
  <c r="F26" i="1" s="1"/>
  <c r="F27" i="1" s="1"/>
  <c r="F28" i="1" s="1"/>
  <c r="F29" i="1" s="1"/>
  <c r="F30" i="1" s="1"/>
  <c r="F31" i="1" s="1"/>
  <c r="G32" i="1" s="1"/>
  <c r="A16" i="1"/>
  <c r="A17" i="1" s="1"/>
  <c r="A19" i="1"/>
  <c r="A20" i="1" s="1"/>
  <c r="A23" i="1"/>
  <c r="A25" i="1" l="1"/>
  <c r="A24" i="1"/>
  <c r="A26" i="1" l="1"/>
  <c r="A27" i="1" s="1"/>
  <c r="A28" i="1" s="1"/>
  <c r="A29" i="1"/>
  <c r="A30" i="1" l="1"/>
  <c r="A31" i="1" s="1"/>
  <c r="A32" i="1" s="1"/>
</calcChain>
</file>

<file path=xl/sharedStrings.xml><?xml version="1.0" encoding="utf-8"?>
<sst xmlns="http://schemas.openxmlformats.org/spreadsheetml/2006/main" count="137" uniqueCount="99">
  <si>
    <t>Rosdahl</t>
  </si>
  <si>
    <t>Nikolich</t>
  </si>
  <si>
    <t>Key:</t>
  </si>
  <si>
    <t xml:space="preserve"> </t>
  </si>
  <si>
    <t>Special Orders</t>
  </si>
  <si>
    <t>Category  (* = consent agenda)</t>
  </si>
  <si>
    <t>MEETING CALLED TO ORDER</t>
  </si>
  <si>
    <t>MI</t>
  </si>
  <si>
    <t>II</t>
  </si>
  <si>
    <t>Announcements from the Chair</t>
  </si>
  <si>
    <t>EC Position</t>
  </si>
  <si>
    <t>Name</t>
  </si>
  <si>
    <t>Voting 
Status</t>
  </si>
  <si>
    <t>Chair</t>
  </si>
  <si>
    <t>Vice Chair</t>
  </si>
  <si>
    <t>James Gilb</t>
  </si>
  <si>
    <t>Exec Sec</t>
  </si>
  <si>
    <t>Jon Rosdahl</t>
  </si>
  <si>
    <t>Record Sec</t>
  </si>
  <si>
    <t>John D'Ambrosia</t>
  </si>
  <si>
    <t>Clint Chaplin</t>
  </si>
  <si>
    <t>David Law</t>
  </si>
  <si>
    <t>Roger Marks</t>
  </si>
  <si>
    <t>non-voting</t>
  </si>
  <si>
    <t xml:space="preserve">Steve Shellhammer </t>
  </si>
  <si>
    <t>Subir Das</t>
  </si>
  <si>
    <t>Apurva Mody</t>
  </si>
  <si>
    <t>Memb Emer</t>
  </si>
  <si>
    <t>Geoff Thompson</t>
  </si>
  <si>
    <t> Total Eligible 
EC Voters</t>
  </si>
  <si>
    <t>Other attendeess :</t>
  </si>
  <si>
    <t>ME - Motion, External, MI - Motion, Internal, 
DT- Discussion Topic, II - Information Item</t>
  </si>
  <si>
    <t>Treasurer</t>
  </si>
  <si>
    <t>EC Action Item Status review</t>
  </si>
  <si>
    <t>Nikolich / D'Ambrosia</t>
  </si>
  <si>
    <t>Dawn Slykhouse (Face-to-Face)</t>
  </si>
  <si>
    <t>DT</t>
  </si>
  <si>
    <t>Bob Heile</t>
  </si>
  <si>
    <t xml:space="preserve">APPROVE OR MODIFY AGENDA - </t>
  </si>
  <si>
    <t xml:space="preserve"> Adjourn</t>
  </si>
  <si>
    <t>Motions from WG Chairs</t>
  </si>
  <si>
    <t>update:</t>
  </si>
  <si>
    <t>Nic Orlando - IEEE-SA</t>
  </si>
  <si>
    <t>Patrick Slatts - IEEE-SA</t>
  </si>
  <si>
    <t>Jonathan Goldberg - IEEE-SA</t>
  </si>
  <si>
    <t>Jodi Haasz - IEEE-SA</t>
  </si>
  <si>
    <t>Rick Alvin (Linespeed)</t>
  </si>
  <si>
    <t>Marks</t>
  </si>
  <si>
    <t>yes</t>
  </si>
  <si>
    <t xml:space="preserve">No </t>
  </si>
  <si>
    <t>abstain</t>
  </si>
  <si>
    <t>nv</t>
  </si>
  <si>
    <t>minutes not allocated.</t>
  </si>
  <si>
    <t>DRAFT AGENDA  -  IEEE 802 LMSC EXECUTIVE COMMITTEE INTERIM TELECON</t>
  </si>
  <si>
    <t>Reports from WG and SC Chairs</t>
  </si>
  <si>
    <t>Paul Nikolich</t>
  </si>
  <si>
    <t>Regrets:</t>
  </si>
  <si>
    <t>Venue Related Topics</t>
  </si>
  <si>
    <t xml:space="preserve">
Motion #2</t>
  </si>
  <si>
    <t>Tim Godfrey</t>
  </si>
  <si>
    <t xml:space="preserve">
Motion #1</t>
  </si>
  <si>
    <t xml:space="preserve">
Motion #3</t>
  </si>
  <si>
    <t>Andrew Myles</t>
  </si>
  <si>
    <t>JTC1 - SC Chair</t>
  </si>
  <si>
    <t>Jay Holcomb</t>
  </si>
  <si>
    <t>Report on 2021/2022 Future Venue Contract status</t>
  </si>
  <si>
    <t>Leadership Conference - 14 July 2018 -- LEADERSHIP-CON 2018 Action item review</t>
  </si>
  <si>
    <t>D'Ambrosia/Parson/Gilb</t>
  </si>
  <si>
    <t xml:space="preserve">Dorothy Stanley </t>
  </si>
  <si>
    <t>George Zimmerman</t>
  </si>
  <si>
    <t>Tuesday 1:00PM-3:00PM ET, 4 June 2019</t>
  </si>
  <si>
    <t>The EC AdHoc: "myProject Redesign Report":</t>
  </si>
  <si>
    <t>Report: July 2019 Plenary Status</t>
  </si>
  <si>
    <t>Reciprocal Attendance Credit, potential issue and resolution</t>
  </si>
  <si>
    <t>Holcomb</t>
  </si>
  <si>
    <t>Mody/Heile</t>
  </si>
  <si>
    <t>Glenn Parsons /John Messenger</t>
  </si>
  <si>
    <t>Update Chair's Guidelines - Definition of 1st Study Group Meeting</t>
  </si>
  <si>
    <t>D'Ambrosia / Gilb</t>
  </si>
  <si>
    <t>Rules and P&amp;P Issues</t>
  </si>
  <si>
    <t>Review AudCom responses</t>
  </si>
  <si>
    <t xml:space="preserve">Updates to the Chair’s Guidelines                                            </t>
  </si>
  <si>
    <t>Law/Gilb/D’Ambrosia</t>
  </si>
  <si>
    <t>Gilb</t>
  </si>
  <si>
    <t>Fee Waiver Requests for the next plenary session:
      Balazs Bertenyi (3GPP RAN Chair)</t>
  </si>
  <si>
    <t xml:space="preserve">Rechartering SGs versus extensions (Definition of 1st Study Group Meeting) </t>
  </si>
  <si>
    <t>802.21 Hibernation Plan</t>
  </si>
  <si>
    <t>Das / Nikolich</t>
  </si>
  <si>
    <t>Update - EC Action Item Summary (including Leadership Conference - 14 July 2018 -- LEADERSHIP-CON 2018 Action item review)</t>
  </si>
  <si>
    <t>MI*</t>
  </si>
  <si>
    <t>Participation in IEEE activities by Participants on the BIS Entity List</t>
  </si>
  <si>
    <t>Ho Sang/ Wiggins</t>
  </si>
  <si>
    <t>R6</t>
  </si>
  <si>
    <t>Law</t>
  </si>
  <si>
    <t>ME</t>
  </si>
  <si>
    <t>Motion:
Approve moving the 802.22.3 PAR to the 802.15 Working Group
(M)  Apurva Mody     (S) Bob Heile</t>
  </si>
  <si>
    <t>Motion:
Approve a request to NesCom to change the 802.22.3 PAR number to  802.15.22.3 and change the working group from 802.22 to 802.15 as well as update the contact info as needed.
(M) Apurva Mody      (S) Bob Heile</t>
  </si>
  <si>
    <t>Liaison reply to ISO/IEC JTC 1 SC 6, response to China NB comments on the IEEE Std 802.3cb-2018 and IEEE Std 802.3-2018 60-day ballots
Motion: Approve &lt;https://mentor.ieee.org/802-ec/dcn/19/ec-19-0086-00-00EC-ieee-802-3-liaison-reply-to-iso-iec-jtc-1-sc-6-on-ieee-std-802-3cb-2018-and-ieee-std-802-3-2018.pdf&gt; as communication to ISO/IEC JTC 1 SC 6, granting the IEEE 802.3 Chair (or his delegate) editorial license.
(M) Law     (S) D'Ambrosia</t>
  </si>
  <si>
    <t>Liaison of IEEE P802.3cg draft 3.1 to ISO/IEC JTC1 SC6
Motion: Approve liaison of the following draft to ISO/IEC JTC1/SC6 for information under the PSDO agreement
IEEE P802.3cg draft D3.1
(M) Law     (S) D'Ambrosia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</si>
</sst>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General"/>
    <numFmt numFmtId="165" formatCode="hh&quot;:&quot;mm&quot; &quot;AM/PM&quot; &quot;"/>
    <numFmt numFmtId="166" formatCode="[$-409]d\-mmm;@"/>
    <numFmt numFmtId="167" formatCode="0.000"/>
  </numFmts>
  <fonts count="32" x14ac:knownFonts="1">
    <font>
      <sz val="11"/>
      <color theme="1"/>
      <name val="Calibri"/>
      <family val="2"/>
      <scheme val="minor"/>
    </font>
    <font>
      <sz val="10"/>
      <color theme="1"/>
      <name val="Arial"/>
      <family val="2"/>
    </font>
    <font>
      <sz val="11"/>
      <color theme="1"/>
      <name val="Arial"/>
      <family val="2"/>
    </font>
    <font>
      <b/>
      <sz val="12"/>
      <color theme="1"/>
      <name val="Arial"/>
      <family val="2"/>
    </font>
    <font>
      <b/>
      <sz val="8"/>
      <color indexed="8"/>
      <name val="Times New Roman"/>
      <family val="1"/>
    </font>
    <font>
      <sz val="11"/>
      <name val="Calibri"/>
      <family val="2"/>
      <scheme val="minor"/>
    </font>
    <font>
      <sz val="10"/>
      <color theme="1"/>
      <name val="Calibri"/>
      <family val="2"/>
      <scheme val="minor"/>
    </font>
    <font>
      <sz val="11"/>
      <color theme="0" tint="-0.249977111117893"/>
      <name val="Calibri"/>
      <family val="2"/>
      <scheme val="minor"/>
    </font>
    <font>
      <b/>
      <sz val="11"/>
      <color indexed="8"/>
      <name val="Times New Roman"/>
      <family val="1"/>
    </font>
    <font>
      <b/>
      <sz val="10"/>
      <color indexed="8"/>
      <name val="Times New Roman"/>
      <family val="1"/>
    </font>
    <font>
      <b/>
      <sz val="10"/>
      <name val="Times New Roman"/>
      <family val="1"/>
    </font>
    <font>
      <b/>
      <sz val="10"/>
      <color indexed="8"/>
      <name val="Calibri"/>
      <family val="2"/>
      <scheme val="minor"/>
    </font>
    <font>
      <sz val="10"/>
      <color indexed="8"/>
      <name val="Courier New"/>
      <family val="3"/>
    </font>
    <font>
      <sz val="10"/>
      <color indexed="8"/>
      <name val="Times New Roman"/>
      <family val="1"/>
    </font>
    <font>
      <sz val="10"/>
      <name val="Times New Roman"/>
      <family val="1"/>
    </font>
    <font>
      <sz val="10"/>
      <color theme="0"/>
      <name val="Times New Roman"/>
      <family val="1"/>
    </font>
    <font>
      <b/>
      <sz val="10"/>
      <color theme="1"/>
      <name val="Calibri"/>
      <family val="2"/>
      <scheme val="minor"/>
    </font>
    <font>
      <b/>
      <sz val="9"/>
      <color indexed="8"/>
      <name val="Times New Roman"/>
      <family val="1"/>
    </font>
    <font>
      <sz val="9"/>
      <color indexed="8"/>
      <name val="Courier New"/>
      <family val="3"/>
    </font>
    <font>
      <sz val="9"/>
      <color indexed="8"/>
      <name val="Times New Roman"/>
      <family val="1"/>
    </font>
    <font>
      <sz val="9"/>
      <color theme="0"/>
      <name val="Times New Roman"/>
      <family val="1"/>
    </font>
    <font>
      <sz val="9"/>
      <color theme="1"/>
      <name val="Calibri"/>
      <family val="2"/>
      <scheme val="minor"/>
    </font>
    <font>
      <b/>
      <sz val="10"/>
      <color theme="1"/>
      <name val="Times New Roman"/>
      <family val="1"/>
    </font>
    <font>
      <b/>
      <i/>
      <sz val="10"/>
      <color indexed="8"/>
      <name val="Times New Roman"/>
      <family val="1"/>
    </font>
    <font>
      <b/>
      <sz val="10"/>
      <color rgb="FF000000"/>
      <name val="Arial"/>
      <family val="2"/>
    </font>
    <font>
      <sz val="10"/>
      <color rgb="FF000000"/>
      <name val="Times New Roman"/>
      <family val="1"/>
    </font>
    <font>
      <strike/>
      <sz val="10"/>
      <color indexed="8"/>
      <name val="Times New Roman"/>
      <family val="1"/>
    </font>
    <font>
      <strike/>
      <sz val="10"/>
      <name val="Times New Roman"/>
      <family val="1"/>
    </font>
    <font>
      <strike/>
      <sz val="9"/>
      <color indexed="8"/>
      <name val="Times New Roman"/>
      <family val="1"/>
    </font>
    <font>
      <strike/>
      <sz val="10"/>
      <color rgb="FF000000"/>
      <name val="Times New Roman"/>
      <family val="1"/>
    </font>
    <font>
      <strike/>
      <sz val="10"/>
      <name val="Arial"/>
      <family val="2"/>
    </font>
    <font>
      <strike/>
      <sz val="11"/>
      <color theme="1"/>
      <name val="Calibri"/>
      <family val="2"/>
      <scheme val="minor"/>
    </font>
  </fonts>
  <fills count="6">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0"/>
        <bgColor indexed="64"/>
      </patternFill>
    </fill>
    <fill>
      <patternFill patternType="solid">
        <fgColor theme="7" tint="0.59999389629810485"/>
        <bgColor indexed="64"/>
      </patternFill>
    </fill>
  </fills>
  <borders count="25">
    <border>
      <left/>
      <right/>
      <top/>
      <bottom/>
      <diagonal/>
    </border>
    <border>
      <left style="thin">
        <color auto="1"/>
      </left>
      <right style="thin">
        <color auto="1"/>
      </right>
      <top style="thin">
        <color auto="1"/>
      </top>
      <bottom style="thin">
        <color auto="1"/>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ck">
        <color indexed="64"/>
      </top>
      <bottom/>
      <diagonal/>
    </border>
    <border>
      <left style="thin">
        <color indexed="64"/>
      </left>
      <right style="thin">
        <color indexed="64"/>
      </right>
      <top/>
      <bottom style="thick">
        <color indexed="64"/>
      </bottom>
      <diagonal/>
    </border>
    <border>
      <left/>
      <right style="thin">
        <color auto="1"/>
      </right>
      <top style="thin">
        <color auto="1"/>
      </top>
      <bottom/>
      <diagonal/>
    </border>
    <border>
      <left/>
      <right style="thin">
        <color auto="1"/>
      </right>
      <top/>
      <bottom style="thin">
        <color auto="1"/>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left style="thick">
        <color indexed="64"/>
      </left>
      <right style="thin">
        <color indexed="64"/>
      </right>
      <top style="thin">
        <color indexed="64"/>
      </top>
      <bottom/>
      <diagonal/>
    </border>
    <border>
      <left style="thick">
        <color indexed="64"/>
      </left>
      <right/>
      <top/>
      <bottom style="thick">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s>
  <cellStyleXfs count="1">
    <xf numFmtId="0" fontId="0" fillId="0" borderId="0"/>
  </cellStyleXfs>
  <cellXfs count="130">
    <xf numFmtId="0" fontId="0" fillId="0" borderId="0" xfId="0"/>
    <xf numFmtId="0" fontId="1" fillId="0" borderId="4" xfId="0" applyFont="1" applyBorder="1" applyAlignment="1">
      <alignment horizontal="center" vertical="center"/>
    </xf>
    <xf numFmtId="0" fontId="1" fillId="0" borderId="1" xfId="0" applyFont="1" applyBorder="1"/>
    <xf numFmtId="0" fontId="1" fillId="0" borderId="5" xfId="0" applyFont="1" applyBorder="1" applyAlignment="1">
      <alignment horizontal="center" vertical="center"/>
    </xf>
    <xf numFmtId="0" fontId="1" fillId="0" borderId="6" xfId="0" applyFont="1" applyBorder="1"/>
    <xf numFmtId="0" fontId="0" fillId="0" borderId="0" xfId="0" applyAlignment="1">
      <alignment horizontal="center"/>
    </xf>
    <xf numFmtId="0" fontId="5" fillId="0" borderId="0" xfId="0" applyFont="1"/>
    <xf numFmtId="0" fontId="6" fillId="0" borderId="0" xfId="0" applyFont="1" applyFill="1" applyAlignment="1">
      <alignment vertical="top" wrapText="1"/>
    </xf>
    <xf numFmtId="0" fontId="3" fillId="0" borderId="11" xfId="0" applyFont="1" applyBorder="1" applyAlignment="1">
      <alignment horizontal="center" vertical="center"/>
    </xf>
    <xf numFmtId="0" fontId="0" fillId="0" borderId="0" xfId="0" applyAlignment="1">
      <alignment horizontal="right"/>
    </xf>
    <xf numFmtId="0" fontId="1" fillId="0" borderId="10" xfId="0" applyFont="1" applyBorder="1" applyAlignment="1">
      <alignment horizontal="center"/>
    </xf>
    <xf numFmtId="0" fontId="1" fillId="0" borderId="13" xfId="0" applyFont="1" applyBorder="1" applyAlignment="1">
      <alignment horizontal="center"/>
    </xf>
    <xf numFmtId="0" fontId="2" fillId="0" borderId="9" xfId="0" applyFont="1" applyBorder="1" applyAlignment="1">
      <alignment horizontal="center"/>
    </xf>
    <xf numFmtId="0" fontId="0" fillId="0" borderId="14" xfId="0" applyBorder="1" applyAlignment="1">
      <alignment horizontal="center" vertical="center"/>
    </xf>
    <xf numFmtId="0" fontId="7" fillId="0" borderId="0" xfId="0" applyFont="1"/>
    <xf numFmtId="0" fontId="1" fillId="0" borderId="14" xfId="0" applyFont="1" applyBorder="1" applyAlignment="1">
      <alignment horizontal="center" vertical="center" wrapText="1"/>
    </xf>
    <xf numFmtId="0" fontId="0" fillId="0" borderId="0" xfId="0" applyBorder="1" applyAlignment="1">
      <alignment horizontal="center"/>
    </xf>
    <xf numFmtId="0" fontId="6" fillId="0" borderId="0" xfId="0" applyFont="1" applyAlignment="1">
      <alignment horizontal="left" vertical="top" wrapText="1" indent="2"/>
    </xf>
    <xf numFmtId="0" fontId="6" fillId="0" borderId="0" xfId="0" applyFont="1" applyAlignment="1">
      <alignment vertical="top" wrapText="1"/>
    </xf>
    <xf numFmtId="164" fontId="11" fillId="0" borderId="1" xfId="0" applyNumberFormat="1" applyFont="1" applyFill="1" applyBorder="1" applyAlignment="1" applyProtection="1">
      <alignment horizontal="left" vertical="top" wrapText="1"/>
    </xf>
    <xf numFmtId="2" fontId="13" fillId="0" borderId="1" xfId="0" applyNumberFormat="1" applyFont="1" applyFill="1" applyBorder="1" applyAlignment="1" applyProtection="1">
      <alignment horizontal="left" vertical="top" wrapText="1"/>
    </xf>
    <xf numFmtId="1" fontId="13" fillId="0" borderId="1" xfId="0" applyNumberFormat="1" applyFont="1" applyFill="1" applyBorder="1" applyAlignment="1" applyProtection="1">
      <alignment horizontal="center" vertical="top" wrapText="1"/>
    </xf>
    <xf numFmtId="1" fontId="13" fillId="4" borderId="1" xfId="0" applyNumberFormat="1" applyFont="1" applyFill="1" applyBorder="1" applyAlignment="1" applyProtection="1">
      <alignment horizontal="center" vertical="top" wrapText="1"/>
    </xf>
    <xf numFmtId="0" fontId="6" fillId="4" borderId="0" xfId="0" applyFont="1" applyFill="1" applyAlignment="1">
      <alignment vertical="top" wrapText="1"/>
    </xf>
    <xf numFmtId="0" fontId="16" fillId="0" borderId="0" xfId="0" applyFont="1" applyAlignment="1">
      <alignment vertical="top" wrapText="1"/>
    </xf>
    <xf numFmtId="0" fontId="6" fillId="0" borderId="0" xfId="0" applyFont="1" applyAlignment="1">
      <alignment horizontal="left" vertical="top" wrapText="1"/>
    </xf>
    <xf numFmtId="0" fontId="21" fillId="0" borderId="0" xfId="0" applyFont="1" applyAlignment="1">
      <alignment vertical="top" wrapText="1"/>
    </xf>
    <xf numFmtId="0" fontId="0" fillId="0" borderId="0" xfId="0" applyFont="1"/>
    <xf numFmtId="2" fontId="9" fillId="0" borderId="1" xfId="0" applyNumberFormat="1" applyFont="1" applyFill="1" applyBorder="1" applyAlignment="1" applyProtection="1">
      <alignment horizontal="left" vertical="top" wrapText="1"/>
    </xf>
    <xf numFmtId="0" fontId="16" fillId="4" borderId="0" xfId="0" applyFont="1" applyFill="1" applyAlignment="1">
      <alignment vertical="top" wrapText="1"/>
    </xf>
    <xf numFmtId="0" fontId="16" fillId="0" borderId="0" xfId="0" applyFont="1" applyAlignment="1">
      <alignment horizontal="left" vertical="top" wrapText="1" indent="2"/>
    </xf>
    <xf numFmtId="2" fontId="23" fillId="0" borderId="1" xfId="0" applyNumberFormat="1" applyFont="1" applyFill="1" applyBorder="1" applyAlignment="1" applyProtection="1">
      <alignment horizontal="left" vertical="top" wrapText="1"/>
    </xf>
    <xf numFmtId="2" fontId="23" fillId="0" borderId="1" xfId="0" applyNumberFormat="1" applyFont="1" applyFill="1" applyBorder="1" applyAlignment="1" applyProtection="1">
      <alignment horizontal="left" vertical="center" wrapText="1"/>
    </xf>
    <xf numFmtId="0" fontId="22" fillId="4" borderId="1" xfId="0" applyFont="1" applyFill="1" applyBorder="1" applyAlignment="1">
      <alignment horizontal="left" vertical="top" wrapText="1"/>
    </xf>
    <xf numFmtId="0" fontId="6" fillId="0" borderId="0" xfId="0" applyFont="1" applyAlignment="1">
      <alignment horizontal="left" vertical="top" wrapText="1" indent="2"/>
    </xf>
    <xf numFmtId="0" fontId="1" fillId="0" borderId="1" xfId="0" applyFont="1" applyBorder="1" applyAlignment="1">
      <alignment wrapText="1"/>
    </xf>
    <xf numFmtId="164" fontId="10" fillId="0" borderId="1" xfId="0" applyNumberFormat="1" applyFont="1" applyFill="1" applyBorder="1" applyAlignment="1" applyProtection="1">
      <alignment horizontal="center" vertical="top" wrapText="1"/>
    </xf>
    <xf numFmtId="2" fontId="10" fillId="0" borderId="1" xfId="0" applyNumberFormat="1" applyFont="1" applyFill="1" applyBorder="1" applyAlignment="1" applyProtection="1">
      <alignment horizontal="center" vertical="top" wrapText="1"/>
    </xf>
    <xf numFmtId="2" fontId="14" fillId="0" borderId="1" xfId="0" applyNumberFormat="1" applyFont="1" applyFill="1" applyBorder="1" applyAlignment="1" applyProtection="1">
      <alignment horizontal="center" vertical="top" wrapText="1"/>
    </xf>
    <xf numFmtId="0" fontId="6" fillId="0" borderId="0" xfId="0" applyFont="1" applyAlignment="1">
      <alignment horizontal="center" vertical="top" wrapText="1"/>
    </xf>
    <xf numFmtId="1" fontId="13" fillId="3" borderId="1" xfId="0" applyNumberFormat="1" applyFont="1" applyFill="1" applyBorder="1" applyAlignment="1" applyProtection="1">
      <alignment horizontal="center" vertical="top" wrapText="1"/>
    </xf>
    <xf numFmtId="0" fontId="2" fillId="0" borderId="16" xfId="0" applyFont="1" applyBorder="1"/>
    <xf numFmtId="0" fontId="3" fillId="0" borderId="17" xfId="0" applyFont="1" applyBorder="1" applyAlignment="1">
      <alignment horizontal="center" vertical="center" wrapText="1"/>
    </xf>
    <xf numFmtId="0" fontId="3" fillId="0" borderId="18" xfId="0" applyFont="1" applyBorder="1" applyAlignment="1">
      <alignment horizontal="center" vertical="center"/>
    </xf>
    <xf numFmtId="0" fontId="1" fillId="0" borderId="9" xfId="0" applyFont="1" applyBorder="1" applyAlignment="1">
      <alignment horizontal="center"/>
    </xf>
    <xf numFmtId="0" fontId="1" fillId="0" borderId="19" xfId="0" applyFont="1" applyBorder="1" applyAlignment="1">
      <alignment horizontal="center"/>
    </xf>
    <xf numFmtId="0" fontId="2" fillId="0" borderId="10" xfId="0" applyFont="1" applyBorder="1" applyAlignment="1">
      <alignment horizontal="center"/>
    </xf>
    <xf numFmtId="0" fontId="1" fillId="0" borderId="20" xfId="0" applyFont="1" applyBorder="1" applyAlignment="1">
      <alignment horizontal="center" vertical="center"/>
    </xf>
    <xf numFmtId="0" fontId="1" fillId="0" borderId="21" xfId="0" applyFont="1" applyBorder="1"/>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6" fillId="0" borderId="0" xfId="0" applyFont="1" applyAlignment="1">
      <alignment horizontal="left" vertical="top" wrapText="1" indent="2"/>
    </xf>
    <xf numFmtId="2" fontId="24" fillId="0" borderId="1" xfId="0" applyNumberFormat="1" applyFont="1" applyFill="1" applyBorder="1" applyAlignment="1" applyProtection="1">
      <alignment horizontal="left" vertical="top" wrapText="1"/>
    </xf>
    <xf numFmtId="0" fontId="6" fillId="0" borderId="0" xfId="0" applyFont="1" applyBorder="1" applyAlignment="1">
      <alignment horizontal="left" vertical="top" wrapText="1" indent="2"/>
    </xf>
    <xf numFmtId="0" fontId="6" fillId="0" borderId="0" xfId="0" applyFont="1" applyBorder="1" applyAlignment="1">
      <alignment vertical="top" wrapText="1"/>
    </xf>
    <xf numFmtId="2" fontId="9" fillId="0" borderId="0" xfId="0" applyNumberFormat="1" applyFont="1" applyFill="1" applyBorder="1" applyAlignment="1" applyProtection="1">
      <alignment horizontal="left" vertical="top" wrapText="1"/>
    </xf>
    <xf numFmtId="164" fontId="8" fillId="0" borderId="1" xfId="0" applyNumberFormat="1" applyFont="1" applyFill="1" applyBorder="1" applyAlignment="1" applyProtection="1">
      <alignment horizontal="center" vertical="top" wrapText="1"/>
    </xf>
    <xf numFmtId="166" fontId="10" fillId="5" borderId="1" xfId="0" applyNumberFormat="1" applyFont="1" applyFill="1" applyBorder="1" applyAlignment="1" applyProtection="1">
      <alignment horizontal="center" vertical="center" wrapText="1"/>
    </xf>
    <xf numFmtId="164" fontId="9" fillId="0" borderId="1" xfId="0" applyNumberFormat="1" applyFont="1" applyFill="1" applyBorder="1" applyAlignment="1" applyProtection="1">
      <alignment horizontal="center" vertical="top" wrapText="1"/>
    </xf>
    <xf numFmtId="164" fontId="17" fillId="0" borderId="1" xfId="0" applyNumberFormat="1" applyFont="1" applyFill="1" applyBorder="1" applyAlignment="1" applyProtection="1">
      <alignment vertical="top" wrapText="1"/>
    </xf>
    <xf numFmtId="164" fontId="10" fillId="2" borderId="1" xfId="0" applyNumberFormat="1" applyFont="1" applyFill="1" applyBorder="1" applyAlignment="1" applyProtection="1">
      <alignment horizontal="center" vertical="top" wrapText="1"/>
    </xf>
    <xf numFmtId="164" fontId="17" fillId="2" borderId="1" xfId="0" applyNumberFormat="1" applyFont="1" applyFill="1" applyBorder="1" applyAlignment="1" applyProtection="1">
      <alignment vertical="top" wrapText="1"/>
    </xf>
    <xf numFmtId="164" fontId="11" fillId="2" borderId="1" xfId="0" applyNumberFormat="1" applyFont="1" applyFill="1" applyBorder="1" applyAlignment="1" applyProtection="1">
      <alignment horizontal="left" vertical="top" wrapText="1"/>
    </xf>
    <xf numFmtId="1" fontId="12" fillId="2" borderId="1" xfId="0" applyNumberFormat="1" applyFont="1" applyFill="1" applyBorder="1" applyAlignment="1" applyProtection="1">
      <alignment horizontal="center" vertical="top" wrapText="1"/>
    </xf>
    <xf numFmtId="164" fontId="10" fillId="3" borderId="1" xfId="0" applyNumberFormat="1" applyFont="1" applyFill="1" applyBorder="1" applyAlignment="1" applyProtection="1">
      <alignment horizontal="center" vertical="top" wrapText="1"/>
    </xf>
    <xf numFmtId="164" fontId="17" fillId="3" borderId="1" xfId="0" applyNumberFormat="1" applyFont="1" applyFill="1" applyBorder="1" applyAlignment="1" applyProtection="1">
      <alignment horizontal="left" vertical="top" wrapText="1"/>
    </xf>
    <xf numFmtId="164" fontId="11" fillId="3" borderId="1" xfId="0" applyNumberFormat="1" applyFont="1" applyFill="1" applyBorder="1" applyAlignment="1" applyProtection="1">
      <alignment horizontal="left" vertical="top" wrapText="1"/>
    </xf>
    <xf numFmtId="0" fontId="0" fillId="0" borderId="1" xfId="0" applyBorder="1"/>
    <xf numFmtId="0" fontId="0" fillId="0" borderId="1" xfId="0" applyBorder="1" applyAlignment="1">
      <alignment wrapText="1"/>
    </xf>
    <xf numFmtId="0" fontId="6" fillId="0" borderId="1" xfId="0" applyFont="1" applyBorder="1" applyAlignment="1">
      <alignment wrapText="1"/>
    </xf>
    <xf numFmtId="164" fontId="4" fillId="0" borderId="20" xfId="0" applyNumberFormat="1" applyFont="1" applyFill="1" applyBorder="1" applyAlignment="1" applyProtection="1">
      <alignment horizontal="left" vertical="top" wrapText="1"/>
    </xf>
    <xf numFmtId="164" fontId="10" fillId="0" borderId="21" xfId="0" applyNumberFormat="1" applyFont="1" applyFill="1" applyBorder="1" applyAlignment="1" applyProtection="1">
      <alignment horizontal="center" vertical="top" wrapText="1"/>
    </xf>
    <xf numFmtId="164" fontId="8" fillId="0" borderId="21" xfId="0" applyNumberFormat="1" applyFont="1" applyFill="1" applyBorder="1" applyAlignment="1" applyProtection="1">
      <alignment horizontal="center" vertical="top" wrapText="1"/>
    </xf>
    <xf numFmtId="164" fontId="11" fillId="0" borderId="21" xfId="0" applyNumberFormat="1" applyFont="1" applyFill="1" applyBorder="1" applyAlignment="1" applyProtection="1">
      <alignment horizontal="left" vertical="top" wrapText="1"/>
    </xf>
    <xf numFmtId="1" fontId="13" fillId="0" borderId="21" xfId="0" applyNumberFormat="1" applyFont="1" applyFill="1" applyBorder="1" applyAlignment="1" applyProtection="1">
      <alignment horizontal="center" vertical="top" wrapText="1"/>
    </xf>
    <xf numFmtId="164" fontId="17" fillId="0" borderId="22" xfId="0" applyNumberFormat="1" applyFont="1" applyFill="1" applyBorder="1" applyAlignment="1" applyProtection="1">
      <alignment horizontal="right" vertical="top" wrapText="1"/>
    </xf>
    <xf numFmtId="164" fontId="4" fillId="0" borderId="4" xfId="0" applyNumberFormat="1" applyFont="1" applyFill="1" applyBorder="1" applyAlignment="1" applyProtection="1">
      <alignment horizontal="right" vertical="center" wrapText="1"/>
    </xf>
    <xf numFmtId="164" fontId="17" fillId="0" borderId="23" xfId="0" applyNumberFormat="1" applyFont="1" applyFill="1" applyBorder="1" applyAlignment="1" applyProtection="1">
      <alignment horizontal="right" vertical="top" wrapText="1"/>
    </xf>
    <xf numFmtId="164" fontId="9" fillId="0" borderId="4" xfId="0" applyNumberFormat="1" applyFont="1" applyFill="1" applyBorder="1" applyAlignment="1" applyProtection="1">
      <alignment vertical="top" wrapText="1"/>
    </xf>
    <xf numFmtId="49" fontId="17" fillId="0" borderId="4" xfId="0" applyNumberFormat="1" applyFont="1" applyFill="1" applyBorder="1" applyAlignment="1" applyProtection="1">
      <alignment horizontal="left" vertical="top" wrapText="1"/>
    </xf>
    <xf numFmtId="165" fontId="17" fillId="0" borderId="23" xfId="0" applyNumberFormat="1" applyFont="1" applyFill="1" applyBorder="1" applyAlignment="1" applyProtection="1">
      <alignment horizontal="right" vertical="top" wrapText="1"/>
    </xf>
    <xf numFmtId="164" fontId="9" fillId="2" borderId="4" xfId="0" applyNumberFormat="1" applyFont="1" applyFill="1" applyBorder="1" applyAlignment="1" applyProtection="1">
      <alignment horizontal="left" vertical="top" wrapText="1"/>
    </xf>
    <xf numFmtId="164" fontId="18" fillId="2" borderId="23" xfId="0" applyNumberFormat="1" applyFont="1" applyFill="1" applyBorder="1" applyAlignment="1" applyProtection="1">
      <alignment horizontal="right" vertical="top" wrapText="1"/>
    </xf>
    <xf numFmtId="164" fontId="9" fillId="3" borderId="4" xfId="0" applyNumberFormat="1" applyFont="1" applyFill="1" applyBorder="1" applyAlignment="1" applyProtection="1">
      <alignment vertical="top" wrapText="1"/>
    </xf>
    <xf numFmtId="165" fontId="17" fillId="3" borderId="23" xfId="0" applyNumberFormat="1" applyFont="1" applyFill="1" applyBorder="1" applyAlignment="1" applyProtection="1">
      <alignment horizontal="right" vertical="top" wrapText="1"/>
    </xf>
    <xf numFmtId="2" fontId="9" fillId="0" borderId="4" xfId="0" applyNumberFormat="1" applyFont="1" applyFill="1" applyBorder="1" applyAlignment="1" applyProtection="1">
      <alignment horizontal="left" vertical="top" wrapText="1"/>
    </xf>
    <xf numFmtId="2" fontId="13" fillId="0" borderId="4" xfId="0" applyNumberFormat="1" applyFont="1" applyFill="1" applyBorder="1" applyAlignment="1" applyProtection="1">
      <alignment horizontal="left" vertical="top" wrapText="1"/>
    </xf>
    <xf numFmtId="165" fontId="19" fillId="0" borderId="23" xfId="0" applyNumberFormat="1" applyFont="1" applyFill="1" applyBorder="1" applyAlignment="1" applyProtection="1">
      <alignment horizontal="right" vertical="top" wrapText="1"/>
    </xf>
    <xf numFmtId="2" fontId="15" fillId="2" borderId="5" xfId="0" applyNumberFormat="1" applyFont="1" applyFill="1" applyBorder="1" applyAlignment="1" applyProtection="1">
      <alignment horizontal="left" vertical="top" wrapText="1"/>
    </xf>
    <xf numFmtId="2" fontId="15" fillId="2" borderId="6" xfId="0" applyNumberFormat="1" applyFont="1" applyFill="1" applyBorder="1" applyAlignment="1" applyProtection="1">
      <alignment horizontal="center" vertical="top" wrapText="1"/>
    </xf>
    <xf numFmtId="0" fontId="15" fillId="2" borderId="6" xfId="0" applyFont="1" applyFill="1" applyBorder="1" applyAlignment="1">
      <alignment vertical="top" wrapText="1"/>
    </xf>
    <xf numFmtId="2" fontId="15" fillId="2" borderId="6" xfId="0" applyNumberFormat="1" applyFont="1" applyFill="1" applyBorder="1" applyAlignment="1" applyProtection="1">
      <alignment horizontal="left" vertical="top" wrapText="1"/>
    </xf>
    <xf numFmtId="1" fontId="15" fillId="2" borderId="6" xfId="0" applyNumberFormat="1" applyFont="1" applyFill="1" applyBorder="1" applyAlignment="1" applyProtection="1">
      <alignment horizontal="center" vertical="top" wrapText="1"/>
    </xf>
    <xf numFmtId="165" fontId="20" fillId="2" borderId="24" xfId="0" applyNumberFormat="1" applyFont="1" applyFill="1" applyBorder="1" applyAlignment="1" applyProtection="1">
      <alignment horizontal="right" vertical="top" wrapText="1"/>
    </xf>
    <xf numFmtId="0" fontId="0" fillId="0" borderId="1" xfId="0" applyBorder="1" applyAlignment="1">
      <alignment horizontal="center"/>
    </xf>
    <xf numFmtId="0" fontId="0" fillId="0" borderId="1" xfId="0" applyBorder="1" applyAlignment="1">
      <alignment horizontal="center" wrapText="1"/>
    </xf>
    <xf numFmtId="2" fontId="13" fillId="0" borderId="1" xfId="0" applyNumberFormat="1" applyFont="1" applyFill="1" applyBorder="1" applyAlignment="1" applyProtection="1">
      <alignment horizontal="left" vertical="top" wrapText="1" indent="1"/>
    </xf>
    <xf numFmtId="0" fontId="6" fillId="0" borderId="0" xfId="0" applyFont="1" applyAlignment="1">
      <alignment horizontal="left" vertical="top" wrapText="1" indent="2"/>
    </xf>
    <xf numFmtId="2" fontId="13" fillId="0" borderId="1" xfId="0" applyNumberFormat="1" applyFont="1" applyFill="1" applyBorder="1" applyAlignment="1" applyProtection="1">
      <alignment horizontal="left" vertical="center" wrapText="1" indent="2"/>
    </xf>
    <xf numFmtId="2" fontId="26" fillId="0" borderId="4" xfId="0" applyNumberFormat="1" applyFont="1" applyFill="1" applyBorder="1" applyAlignment="1" applyProtection="1">
      <alignment horizontal="left" vertical="top" wrapText="1"/>
    </xf>
    <xf numFmtId="2" fontId="27" fillId="0" borderId="1" xfId="0" applyNumberFormat="1" applyFont="1" applyFill="1" applyBorder="1" applyAlignment="1" applyProtection="1">
      <alignment horizontal="center" vertical="top" wrapText="1"/>
    </xf>
    <xf numFmtId="2" fontId="26" fillId="0" borderId="1" xfId="0" applyNumberFormat="1" applyFont="1" applyFill="1" applyBorder="1" applyAlignment="1" applyProtection="1">
      <alignment horizontal="left" vertical="top" wrapText="1"/>
    </xf>
    <xf numFmtId="1" fontId="26" fillId="4" borderId="1" xfId="0" applyNumberFormat="1" applyFont="1" applyFill="1" applyBorder="1" applyAlignment="1" applyProtection="1">
      <alignment horizontal="center" vertical="top" wrapText="1"/>
    </xf>
    <xf numFmtId="165" fontId="28" fillId="0" borderId="23" xfId="0" applyNumberFormat="1" applyFont="1" applyFill="1" applyBorder="1" applyAlignment="1" applyProtection="1">
      <alignment horizontal="right" vertical="top" wrapText="1"/>
    </xf>
    <xf numFmtId="2" fontId="25" fillId="0" borderId="1" xfId="0" applyNumberFormat="1" applyFont="1" applyFill="1" applyBorder="1" applyAlignment="1" applyProtection="1">
      <alignment horizontal="left" vertical="top" wrapText="1" indent="1"/>
    </xf>
    <xf numFmtId="2" fontId="26" fillId="0" borderId="1" xfId="0" applyNumberFormat="1" applyFont="1" applyFill="1" applyBorder="1" applyAlignment="1" applyProtection="1">
      <alignment horizontal="left" vertical="center" wrapText="1" indent="1"/>
    </xf>
    <xf numFmtId="2" fontId="9" fillId="3" borderId="4" xfId="0" applyNumberFormat="1" applyFont="1" applyFill="1" applyBorder="1" applyAlignment="1" applyProtection="1">
      <alignment horizontal="left" vertical="top" wrapText="1"/>
    </xf>
    <xf numFmtId="2" fontId="14" fillId="3" borderId="1" xfId="0" applyNumberFormat="1" applyFont="1" applyFill="1" applyBorder="1" applyAlignment="1" applyProtection="1">
      <alignment horizontal="center" vertical="top" wrapText="1"/>
    </xf>
    <xf numFmtId="2" fontId="13" fillId="3" borderId="1" xfId="0" applyNumberFormat="1" applyFont="1" applyFill="1" applyBorder="1" applyAlignment="1" applyProtection="1">
      <alignment horizontal="left" vertical="center" wrapText="1" indent="1"/>
    </xf>
    <xf numFmtId="2" fontId="13" fillId="3" borderId="1" xfId="0" applyNumberFormat="1" applyFont="1" applyFill="1" applyBorder="1" applyAlignment="1" applyProtection="1">
      <alignment horizontal="left" vertical="top" wrapText="1"/>
    </xf>
    <xf numFmtId="165" fontId="19" fillId="3" borderId="23" xfId="0" applyNumberFormat="1" applyFont="1" applyFill="1" applyBorder="1" applyAlignment="1" applyProtection="1">
      <alignment horizontal="right" vertical="top" wrapText="1"/>
    </xf>
    <xf numFmtId="167" fontId="13" fillId="0" borderId="4" xfId="0" applyNumberFormat="1" applyFont="1" applyFill="1" applyBorder="1" applyAlignment="1" applyProtection="1">
      <alignment horizontal="left" vertical="top" wrapText="1"/>
    </xf>
    <xf numFmtId="2" fontId="29" fillId="0" borderId="1" xfId="0" applyNumberFormat="1" applyFont="1" applyFill="1" applyBorder="1" applyAlignment="1" applyProtection="1">
      <alignment horizontal="left" vertical="top" wrapText="1" indent="1"/>
    </xf>
    <xf numFmtId="0" fontId="30" fillId="0" borderId="1" xfId="0" applyFont="1" applyBorder="1" applyAlignment="1">
      <alignment horizontal="left" vertical="center" wrapText="1" readingOrder="1"/>
    </xf>
    <xf numFmtId="0" fontId="31" fillId="0" borderId="1" xfId="0" applyFont="1" applyBorder="1" applyAlignment="1">
      <alignment horizontal="center" wrapText="1"/>
    </xf>
    <xf numFmtId="0" fontId="6" fillId="0" borderId="0" xfId="0" applyFont="1" applyBorder="1" applyAlignment="1">
      <alignment horizontal="left" vertical="top" wrapText="1" indent="2"/>
    </xf>
    <xf numFmtId="0" fontId="6" fillId="0" borderId="0" xfId="0" applyFont="1" applyAlignment="1">
      <alignment horizontal="left" vertical="top" wrapText="1" indent="2"/>
    </xf>
    <xf numFmtId="16" fontId="1" fillId="0" borderId="7" xfId="0" applyNumberFormat="1" applyFont="1" applyBorder="1" applyAlignment="1">
      <alignment horizontal="center" vertical="center" wrapText="1"/>
    </xf>
    <xf numFmtId="0" fontId="0" fillId="0" borderId="8" xfId="0" applyBorder="1" applyAlignment="1">
      <alignment horizontal="center" vertical="center"/>
    </xf>
    <xf numFmtId="0" fontId="1" fillId="0" borderId="2" xfId="0" applyFont="1" applyBorder="1" applyAlignment="1">
      <alignment horizontal="center" vertical="center"/>
    </xf>
    <xf numFmtId="0" fontId="0" fillId="0" borderId="15" xfId="0" applyBorder="1" applyAlignment="1">
      <alignment horizontal="center" vertical="center"/>
    </xf>
    <xf numFmtId="0" fontId="1" fillId="0" borderId="3" xfId="0" applyFont="1" applyBorder="1" applyAlignment="1">
      <alignment horizontal="center" vertical="center"/>
    </xf>
    <xf numFmtId="0" fontId="0" fillId="0" borderId="12" xfId="0" applyBorder="1" applyAlignment="1">
      <alignment horizontal="center" vertical="center"/>
    </xf>
    <xf numFmtId="0" fontId="1" fillId="0" borderId="7" xfId="0" applyFont="1" applyBorder="1" applyAlignment="1">
      <alignment horizontal="center" vertical="center" wrapText="1"/>
    </xf>
    <xf numFmtId="0" fontId="0" fillId="0" borderId="14" xfId="0" applyBorder="1" applyAlignment="1">
      <alignment horizontal="center" vertical="center"/>
    </xf>
    <xf numFmtId="2" fontId="14" fillId="4" borderId="1" xfId="0" applyNumberFormat="1" applyFont="1" applyFill="1" applyBorder="1" applyAlignment="1" applyProtection="1">
      <alignment horizontal="center" vertical="top" wrapText="1"/>
    </xf>
    <xf numFmtId="2" fontId="13" fillId="4" borderId="1" xfId="0" applyNumberFormat="1" applyFont="1" applyFill="1" applyBorder="1" applyAlignment="1" applyProtection="1">
      <alignment horizontal="left" vertical="center" wrapText="1" indent="1"/>
    </xf>
    <xf numFmtId="2" fontId="13" fillId="4" borderId="1" xfId="0" applyNumberFormat="1" applyFont="1" applyFill="1" applyBorder="1" applyAlignment="1" applyProtection="1">
      <alignment horizontal="left" vertical="top" wrapText="1"/>
    </xf>
    <xf numFmtId="2" fontId="9" fillId="4" borderId="0" xfId="0" applyNumberFormat="1" applyFont="1" applyFill="1" applyBorder="1" applyAlignment="1" applyProtection="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7"/>
  <sheetViews>
    <sheetView tabSelected="1" zoomScaleNormal="100" zoomScaleSheetLayoutView="110" workbookViewId="0">
      <selection activeCell="C22" sqref="C22"/>
    </sheetView>
  </sheetViews>
  <sheetFormatPr defaultColWidth="8.86328125" defaultRowHeight="13.5" x14ac:dyDescent="0.75"/>
  <cols>
    <col min="1" max="1" width="6.1328125" style="18" customWidth="1"/>
    <col min="2" max="2" width="7.7265625" style="39" customWidth="1"/>
    <col min="3" max="3" width="67.54296875" style="18" customWidth="1"/>
    <col min="4" max="4" width="10.54296875" style="24" customWidth="1"/>
    <col min="5" max="5" width="5.26953125" style="39" customWidth="1"/>
    <col min="6" max="6" width="9" style="26" customWidth="1"/>
    <col min="7" max="7" width="9.86328125" style="17" customWidth="1"/>
    <col min="8" max="8" width="13.26953125" style="18" customWidth="1"/>
    <col min="9" max="9" width="15.86328125" style="18" customWidth="1"/>
    <col min="10" max="16384" width="8.86328125" style="18"/>
  </cols>
  <sheetData>
    <row r="1" spans="1:9" ht="28.5" x14ac:dyDescent="0.75">
      <c r="A1" s="71" t="s">
        <v>92</v>
      </c>
      <c r="B1" s="72"/>
      <c r="C1" s="73" t="s">
        <v>53</v>
      </c>
      <c r="D1" s="74"/>
      <c r="E1" s="75"/>
      <c r="F1" s="76"/>
    </row>
    <row r="2" spans="1:9" ht="14.25" x14ac:dyDescent="0.75">
      <c r="A2" s="77" t="s">
        <v>41</v>
      </c>
      <c r="B2" s="58">
        <v>43619</v>
      </c>
      <c r="C2" s="57" t="s">
        <v>70</v>
      </c>
      <c r="D2" s="19"/>
      <c r="E2" s="21"/>
      <c r="F2" s="78"/>
    </row>
    <row r="3" spans="1:9" x14ac:dyDescent="0.75">
      <c r="A3" s="79"/>
      <c r="B3" s="36"/>
      <c r="C3" s="59"/>
      <c r="D3" s="19"/>
      <c r="E3" s="21"/>
      <c r="F3" s="78"/>
    </row>
    <row r="4" spans="1:9" ht="23.5" x14ac:dyDescent="0.75">
      <c r="A4" s="80" t="s">
        <v>2</v>
      </c>
      <c r="B4" s="36" t="s">
        <v>3</v>
      </c>
      <c r="C4" s="60" t="s">
        <v>31</v>
      </c>
      <c r="D4" s="19"/>
      <c r="E4" s="21" t="s">
        <v>3</v>
      </c>
      <c r="F4" s="81" t="s">
        <v>3</v>
      </c>
    </row>
    <row r="5" spans="1:9" x14ac:dyDescent="0.75">
      <c r="A5" s="82"/>
      <c r="B5" s="61"/>
      <c r="C5" s="62" t="s">
        <v>4</v>
      </c>
      <c r="D5" s="63"/>
      <c r="E5" s="64"/>
      <c r="F5" s="83"/>
    </row>
    <row r="6" spans="1:9" x14ac:dyDescent="0.75">
      <c r="A6" s="84"/>
      <c r="B6" s="65"/>
      <c r="C6" s="66" t="s">
        <v>5</v>
      </c>
      <c r="D6" s="67"/>
      <c r="E6" s="40"/>
      <c r="F6" s="85"/>
    </row>
    <row r="7" spans="1:9" s="24" customFormat="1" x14ac:dyDescent="0.75">
      <c r="A7" s="86">
        <f>1</f>
        <v>1</v>
      </c>
      <c r="B7" s="37"/>
      <c r="C7" s="28" t="s">
        <v>6</v>
      </c>
      <c r="D7" s="28" t="s">
        <v>1</v>
      </c>
      <c r="E7" s="21">
        <v>2</v>
      </c>
      <c r="F7" s="81">
        <f>TIME(13,0,0)</f>
        <v>0.54166666666666663</v>
      </c>
      <c r="G7" s="30"/>
    </row>
    <row r="8" spans="1:9" x14ac:dyDescent="0.75">
      <c r="A8" s="87">
        <v>1.01</v>
      </c>
      <c r="B8" s="38" t="s">
        <v>7</v>
      </c>
      <c r="C8" s="20" t="s">
        <v>38</v>
      </c>
      <c r="D8" s="20" t="s">
        <v>1</v>
      </c>
      <c r="E8" s="21">
        <v>10</v>
      </c>
      <c r="F8" s="88">
        <f t="shared" ref="F8:F31" si="0">F7+TIME(0,E7,0)</f>
        <v>0.54305555555555551</v>
      </c>
      <c r="G8" s="116"/>
      <c r="H8" s="117"/>
      <c r="I8" s="117"/>
    </row>
    <row r="9" spans="1:9" x14ac:dyDescent="0.75">
      <c r="A9" s="87">
        <v>1.02</v>
      </c>
      <c r="B9" s="38" t="s">
        <v>8</v>
      </c>
      <c r="C9" s="20" t="s">
        <v>9</v>
      </c>
      <c r="D9" s="20" t="s">
        <v>1</v>
      </c>
      <c r="E9" s="21">
        <v>5</v>
      </c>
      <c r="F9" s="88">
        <f t="shared" si="0"/>
        <v>0.54999999999999993</v>
      </c>
    </row>
    <row r="10" spans="1:9" ht="26.5" x14ac:dyDescent="0.75">
      <c r="A10" s="112">
        <f>A9+0.001</f>
        <v>1.0209999999999999</v>
      </c>
      <c r="B10" s="38" t="s">
        <v>8</v>
      </c>
      <c r="C10" s="97" t="s">
        <v>90</v>
      </c>
      <c r="D10" s="20" t="s">
        <v>91</v>
      </c>
      <c r="E10" s="21">
        <v>10</v>
      </c>
      <c r="F10" s="88">
        <f t="shared" si="0"/>
        <v>0.55347222222222214</v>
      </c>
      <c r="G10" s="98"/>
    </row>
    <row r="11" spans="1:9" ht="26.5" x14ac:dyDescent="0.75">
      <c r="A11" s="87">
        <v>1.03</v>
      </c>
      <c r="B11" s="38" t="s">
        <v>7</v>
      </c>
      <c r="C11" s="20" t="s">
        <v>84</v>
      </c>
      <c r="D11" s="20" t="s">
        <v>1</v>
      </c>
      <c r="E11" s="21">
        <v>3</v>
      </c>
      <c r="F11" s="88">
        <f t="shared" si="0"/>
        <v>0.56041666666666656</v>
      </c>
    </row>
    <row r="12" spans="1:9" ht="32" customHeight="1" x14ac:dyDescent="0.75">
      <c r="A12" s="87">
        <f>A7+1</f>
        <v>2</v>
      </c>
      <c r="B12" s="38" t="s">
        <v>7</v>
      </c>
      <c r="C12" s="20" t="s">
        <v>88</v>
      </c>
      <c r="D12" s="20" t="s">
        <v>78</v>
      </c>
      <c r="E12" s="21">
        <v>10</v>
      </c>
      <c r="F12" s="88">
        <f t="shared" si="0"/>
        <v>0.56249999999999989</v>
      </c>
    </row>
    <row r="13" spans="1:9" ht="26.5" x14ac:dyDescent="0.75">
      <c r="A13" s="100">
        <f>A12+0.01</f>
        <v>2.0099999999999998</v>
      </c>
      <c r="B13" s="101" t="s">
        <v>36</v>
      </c>
      <c r="C13" s="102" t="s">
        <v>66</v>
      </c>
      <c r="D13" s="102" t="s">
        <v>67</v>
      </c>
      <c r="E13" s="103">
        <v>0</v>
      </c>
      <c r="F13" s="104">
        <f t="shared" si="0"/>
        <v>0.56944444444444431</v>
      </c>
    </row>
    <row r="14" spans="1:9" x14ac:dyDescent="0.75">
      <c r="A14" s="87">
        <f>A12+1</f>
        <v>3</v>
      </c>
      <c r="B14" s="38" t="s">
        <v>8</v>
      </c>
      <c r="C14" s="20" t="s">
        <v>71</v>
      </c>
      <c r="D14" s="20" t="s">
        <v>47</v>
      </c>
      <c r="E14" s="21">
        <v>5</v>
      </c>
      <c r="F14" s="88">
        <f t="shared" si="0"/>
        <v>0.56944444444444431</v>
      </c>
      <c r="G14" s="34"/>
    </row>
    <row r="15" spans="1:9" s="24" customFormat="1" x14ac:dyDescent="0.75">
      <c r="A15" s="87">
        <f>A14+1</f>
        <v>4</v>
      </c>
      <c r="B15" s="37"/>
      <c r="C15" s="31" t="s">
        <v>57</v>
      </c>
      <c r="D15" s="28"/>
      <c r="E15" s="21"/>
      <c r="F15" s="88">
        <f t="shared" si="0"/>
        <v>0.57291666666666652</v>
      </c>
      <c r="G15" s="30"/>
    </row>
    <row r="16" spans="1:9" x14ac:dyDescent="0.75">
      <c r="A16" s="87">
        <f>A15+0.01</f>
        <v>4.01</v>
      </c>
      <c r="B16" s="38" t="s">
        <v>8</v>
      </c>
      <c r="C16" s="99" t="s">
        <v>72</v>
      </c>
      <c r="D16" s="20" t="s">
        <v>0</v>
      </c>
      <c r="E16" s="22">
        <v>8</v>
      </c>
      <c r="F16" s="88">
        <f t="shared" si="0"/>
        <v>0.57291666666666652</v>
      </c>
    </row>
    <row r="17" spans="1:10" x14ac:dyDescent="0.75">
      <c r="A17" s="87">
        <f>A16+0.01</f>
        <v>4.0199999999999996</v>
      </c>
      <c r="B17" s="38" t="s">
        <v>8</v>
      </c>
      <c r="C17" s="99" t="s">
        <v>65</v>
      </c>
      <c r="D17" s="20" t="s">
        <v>0</v>
      </c>
      <c r="E17" s="22">
        <v>3</v>
      </c>
      <c r="F17" s="88">
        <f t="shared" si="0"/>
        <v>0.57847222222222205</v>
      </c>
    </row>
    <row r="18" spans="1:10" x14ac:dyDescent="0.75">
      <c r="A18" s="86">
        <f>A15+1</f>
        <v>5</v>
      </c>
      <c r="B18" s="37"/>
      <c r="C18" s="32" t="s">
        <v>40</v>
      </c>
      <c r="D18" s="28"/>
      <c r="E18" s="22"/>
      <c r="F18" s="88">
        <f t="shared" si="0"/>
        <v>0.58055555555555538</v>
      </c>
      <c r="G18" s="52"/>
    </row>
    <row r="19" spans="1:10" ht="39.75" x14ac:dyDescent="0.75">
      <c r="A19" s="107">
        <f t="shared" ref="A19" si="1">A18+0.01</f>
        <v>5.01</v>
      </c>
      <c r="B19" s="108" t="s">
        <v>89</v>
      </c>
      <c r="C19" s="109" t="s">
        <v>95</v>
      </c>
      <c r="D19" s="110" t="s">
        <v>75</v>
      </c>
      <c r="E19" s="40">
        <v>5</v>
      </c>
      <c r="F19" s="111">
        <f t="shared" si="0"/>
        <v>0.58055555555555538</v>
      </c>
      <c r="G19" s="54"/>
      <c r="H19" s="55"/>
      <c r="I19" s="55"/>
      <c r="J19" s="55"/>
    </row>
    <row r="20" spans="1:10" s="29" customFormat="1" ht="66.25" x14ac:dyDescent="0.75">
      <c r="A20" s="107">
        <f t="shared" ref="A20:A22" si="2">A19+0.01</f>
        <v>5.0199999999999996</v>
      </c>
      <c r="B20" s="108" t="s">
        <v>89</v>
      </c>
      <c r="C20" s="109" t="s">
        <v>96</v>
      </c>
      <c r="D20" s="110" t="s">
        <v>75</v>
      </c>
      <c r="E20" s="40">
        <v>5</v>
      </c>
      <c r="F20" s="111">
        <f t="shared" si="0"/>
        <v>0.58402777777777759</v>
      </c>
      <c r="G20" s="56"/>
      <c r="H20" s="56"/>
      <c r="I20" s="56"/>
      <c r="J20" s="56"/>
    </row>
    <row r="21" spans="1:10" s="29" customFormat="1" ht="92.75" x14ac:dyDescent="0.75">
      <c r="A21" s="87">
        <f t="shared" si="2"/>
        <v>5.0299999999999994</v>
      </c>
      <c r="B21" s="126" t="s">
        <v>94</v>
      </c>
      <c r="C21" s="127" t="s">
        <v>97</v>
      </c>
      <c r="D21" s="128" t="s">
        <v>93</v>
      </c>
      <c r="E21" s="22">
        <v>3</v>
      </c>
      <c r="F21" s="88">
        <f t="shared" si="0"/>
        <v>0.5874999999999998</v>
      </c>
      <c r="G21" s="129"/>
      <c r="H21" s="129"/>
      <c r="I21" s="129"/>
      <c r="J21" s="129"/>
    </row>
    <row r="22" spans="1:10" s="29" customFormat="1" ht="66.25" x14ac:dyDescent="0.75">
      <c r="A22" s="87">
        <f t="shared" si="2"/>
        <v>5.0399999999999991</v>
      </c>
      <c r="B22" s="126" t="s">
        <v>94</v>
      </c>
      <c r="C22" s="127" t="s">
        <v>98</v>
      </c>
      <c r="D22" s="128" t="s">
        <v>93</v>
      </c>
      <c r="E22" s="22">
        <v>3</v>
      </c>
      <c r="F22" s="88">
        <f t="shared" si="0"/>
        <v>0.58958333333333313</v>
      </c>
      <c r="G22" s="129"/>
      <c r="H22" s="129"/>
      <c r="I22" s="129"/>
      <c r="J22" s="129"/>
    </row>
    <row r="23" spans="1:10" s="7" customFormat="1" x14ac:dyDescent="0.75">
      <c r="A23" s="86">
        <f>A18+1</f>
        <v>6</v>
      </c>
      <c r="B23" s="37"/>
      <c r="C23" s="28" t="s">
        <v>54</v>
      </c>
      <c r="D23" s="28"/>
      <c r="E23" s="21"/>
      <c r="F23" s="88">
        <f t="shared" si="0"/>
        <v>0.59166666666666645</v>
      </c>
      <c r="G23" s="56"/>
      <c r="H23" s="56"/>
      <c r="I23" s="56"/>
      <c r="J23" s="56"/>
    </row>
    <row r="24" spans="1:10" s="24" customFormat="1" ht="26.5" x14ac:dyDescent="0.75">
      <c r="A24" s="87">
        <f>A23+0.01</f>
        <v>6.01</v>
      </c>
      <c r="B24" s="38" t="s">
        <v>8</v>
      </c>
      <c r="C24" s="20" t="s">
        <v>86</v>
      </c>
      <c r="D24" s="20" t="s">
        <v>87</v>
      </c>
      <c r="E24" s="21">
        <v>5</v>
      </c>
      <c r="F24" s="88">
        <f t="shared" si="0"/>
        <v>0.59166666666666645</v>
      </c>
      <c r="G24" s="56"/>
      <c r="H24" s="56"/>
      <c r="I24" s="56"/>
      <c r="J24" s="56"/>
    </row>
    <row r="25" spans="1:10" s="24" customFormat="1" ht="14.75" x14ac:dyDescent="0.75">
      <c r="A25" s="86">
        <f>A23+1</f>
        <v>7</v>
      </c>
      <c r="B25" s="38"/>
      <c r="C25" s="53" t="s">
        <v>79</v>
      </c>
      <c r="D25" s="68"/>
      <c r="E25" s="95"/>
      <c r="F25" s="88">
        <f t="shared" si="0"/>
        <v>0.59513888888888866</v>
      </c>
      <c r="G25" s="56"/>
      <c r="H25" s="56"/>
      <c r="I25" s="56"/>
      <c r="J25" s="56"/>
    </row>
    <row r="26" spans="1:10" s="24" customFormat="1" ht="14.75" x14ac:dyDescent="0.75">
      <c r="A26" s="87">
        <f>A25+0.01</f>
        <v>7.01</v>
      </c>
      <c r="B26" s="38" t="s">
        <v>8</v>
      </c>
      <c r="C26" s="105" t="s">
        <v>80</v>
      </c>
      <c r="D26" s="69" t="s">
        <v>83</v>
      </c>
      <c r="E26" s="96">
        <v>13</v>
      </c>
      <c r="F26" s="88">
        <f t="shared" si="0"/>
        <v>0.59513888888888866</v>
      </c>
      <c r="G26" s="56"/>
      <c r="H26" s="56"/>
      <c r="I26" s="56"/>
      <c r="J26" s="56"/>
    </row>
    <row r="27" spans="1:10" s="24" customFormat="1" ht="27.25" x14ac:dyDescent="0.75">
      <c r="A27" s="87">
        <f>A26+0.01</f>
        <v>7.02</v>
      </c>
      <c r="B27" s="38" t="s">
        <v>7</v>
      </c>
      <c r="C27" s="105" t="s">
        <v>85</v>
      </c>
      <c r="D27" s="70" t="s">
        <v>82</v>
      </c>
      <c r="E27" s="96">
        <v>13</v>
      </c>
      <c r="F27" s="88">
        <f t="shared" si="0"/>
        <v>0.60416666666666641</v>
      </c>
      <c r="G27" s="56"/>
      <c r="H27" s="56"/>
      <c r="I27" s="56"/>
      <c r="J27" s="56"/>
    </row>
    <row r="28" spans="1:10" s="24" customFormat="1" ht="14.75" x14ac:dyDescent="0.75">
      <c r="A28" s="100">
        <f>A27+0.01</f>
        <v>7.0299999999999994</v>
      </c>
      <c r="B28" s="101" t="s">
        <v>7</v>
      </c>
      <c r="C28" s="113" t="s">
        <v>81</v>
      </c>
      <c r="D28" s="114" t="s">
        <v>83</v>
      </c>
      <c r="E28" s="115">
        <v>0</v>
      </c>
      <c r="F28" s="104">
        <f t="shared" si="0"/>
        <v>0.61319444444444415</v>
      </c>
      <c r="G28" s="56"/>
      <c r="H28" s="56"/>
      <c r="I28" s="56"/>
      <c r="J28" s="56"/>
    </row>
    <row r="29" spans="1:10" s="7" customFormat="1" ht="26.5" x14ac:dyDescent="0.75">
      <c r="A29" s="100">
        <f>A25+1</f>
        <v>8</v>
      </c>
      <c r="B29" s="101" t="s">
        <v>7</v>
      </c>
      <c r="C29" s="106" t="s">
        <v>77</v>
      </c>
      <c r="D29" s="102" t="s">
        <v>78</v>
      </c>
      <c r="E29" s="103">
        <v>0</v>
      </c>
      <c r="F29" s="104">
        <f t="shared" si="0"/>
        <v>0.61319444444444415</v>
      </c>
      <c r="G29" s="56"/>
      <c r="H29" s="56"/>
      <c r="I29" s="56"/>
      <c r="J29" s="56"/>
    </row>
    <row r="30" spans="1:10" s="7" customFormat="1" x14ac:dyDescent="0.75">
      <c r="A30" s="87">
        <f>A29+1</f>
        <v>9</v>
      </c>
      <c r="B30" s="38" t="s">
        <v>36</v>
      </c>
      <c r="C30" s="97" t="s">
        <v>73</v>
      </c>
      <c r="D30" s="20" t="s">
        <v>74</v>
      </c>
      <c r="E30" s="21">
        <v>5</v>
      </c>
      <c r="F30" s="88">
        <f t="shared" si="0"/>
        <v>0.61319444444444415</v>
      </c>
      <c r="G30" s="56"/>
      <c r="H30" s="56"/>
      <c r="I30" s="56"/>
      <c r="J30" s="56"/>
    </row>
    <row r="31" spans="1:10" s="23" customFormat="1" ht="26.5" x14ac:dyDescent="0.75">
      <c r="A31" s="87">
        <f>A30+1</f>
        <v>10</v>
      </c>
      <c r="B31" s="38" t="s">
        <v>8</v>
      </c>
      <c r="C31" s="33" t="s">
        <v>33</v>
      </c>
      <c r="D31" s="20" t="s">
        <v>34</v>
      </c>
      <c r="E31" s="22">
        <v>5</v>
      </c>
      <c r="F31" s="88">
        <f t="shared" si="0"/>
        <v>0.61666666666666636</v>
      </c>
      <c r="I31" s="56"/>
      <c r="J31" s="56"/>
    </row>
    <row r="32" spans="1:10" ht="26.75" thickBot="1" x14ac:dyDescent="0.9">
      <c r="A32" s="89">
        <f>A31+1</f>
        <v>11</v>
      </c>
      <c r="B32" s="90" t="s">
        <v>7</v>
      </c>
      <c r="C32" s="91" t="s">
        <v>39</v>
      </c>
      <c r="D32" s="92" t="s">
        <v>1</v>
      </c>
      <c r="E32" s="93"/>
      <c r="F32" s="94">
        <v>0.625</v>
      </c>
      <c r="G32" s="56">
        <f>MINUTE(F32-F31)-E31</f>
        <v>7</v>
      </c>
      <c r="H32" s="56" t="s">
        <v>52</v>
      </c>
    </row>
    <row r="35" spans="3:3" x14ac:dyDescent="0.75">
      <c r="C35" s="24"/>
    </row>
    <row r="36" spans="3:3" x14ac:dyDescent="0.75">
      <c r="C36" s="25"/>
    </row>
    <row r="37" spans="3:3" x14ac:dyDescent="0.75">
      <c r="C37" s="25"/>
    </row>
  </sheetData>
  <mergeCells count="1">
    <mergeCell ref="G8:I8"/>
  </mergeCells>
  <pageMargins left="0.25" right="0.2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5"/>
  <sheetViews>
    <sheetView zoomScale="110" zoomScaleNormal="110" workbookViewId="0">
      <selection activeCell="C11" sqref="C11"/>
    </sheetView>
  </sheetViews>
  <sheetFormatPr defaultRowHeight="14.75" x14ac:dyDescent="0.75"/>
  <cols>
    <col min="2" max="2" width="16.26953125" customWidth="1"/>
    <col min="3" max="3" width="27.54296875" customWidth="1"/>
    <col min="4" max="4" width="11.54296875" customWidth="1"/>
    <col min="5" max="8" width="11.54296875" style="5" customWidth="1"/>
  </cols>
  <sheetData>
    <row r="1" spans="1:8" ht="15.5" thickBot="1" x14ac:dyDescent="0.9">
      <c r="E1" s="16"/>
    </row>
    <row r="2" spans="1:8" ht="15.75" customHeight="1" thickTop="1" x14ac:dyDescent="0.75">
      <c r="B2" s="120" t="s">
        <v>10</v>
      </c>
      <c r="C2" s="122" t="s">
        <v>11</v>
      </c>
      <c r="D2" s="124" t="s">
        <v>12</v>
      </c>
      <c r="E2" s="15"/>
      <c r="F2" s="118" t="s">
        <v>60</v>
      </c>
      <c r="G2" s="118" t="s">
        <v>58</v>
      </c>
      <c r="H2" s="118" t="s">
        <v>61</v>
      </c>
    </row>
    <row r="3" spans="1:8" ht="41.25" customHeight="1" thickBot="1" x14ac:dyDescent="0.9">
      <c r="B3" s="121"/>
      <c r="C3" s="123"/>
      <c r="D3" s="125"/>
      <c r="E3" s="13"/>
      <c r="F3" s="119"/>
      <c r="G3" s="119"/>
      <c r="H3" s="119"/>
    </row>
    <row r="4" spans="1:8" ht="15.5" thickTop="1" x14ac:dyDescent="0.75">
      <c r="A4">
        <v>1</v>
      </c>
      <c r="B4" s="47" t="s">
        <v>13</v>
      </c>
      <c r="C4" s="48" t="s">
        <v>55</v>
      </c>
      <c r="D4" s="49">
        <v>1</v>
      </c>
      <c r="E4" s="44"/>
      <c r="F4" s="10"/>
      <c r="G4" s="10"/>
      <c r="H4" s="10"/>
    </row>
    <row r="5" spans="1:8" x14ac:dyDescent="0.75">
      <c r="A5">
        <v>2</v>
      </c>
      <c r="B5" s="1" t="s">
        <v>14</v>
      </c>
      <c r="C5" s="2" t="s">
        <v>15</v>
      </c>
      <c r="D5" s="50">
        <v>1</v>
      </c>
      <c r="E5" s="45"/>
      <c r="F5" s="10"/>
      <c r="G5" s="10"/>
      <c r="H5" s="10"/>
    </row>
    <row r="6" spans="1:8" x14ac:dyDescent="0.75">
      <c r="A6">
        <v>3</v>
      </c>
      <c r="B6" s="1" t="s">
        <v>14</v>
      </c>
      <c r="C6" s="2" t="s">
        <v>22</v>
      </c>
      <c r="D6" s="50">
        <v>1</v>
      </c>
      <c r="E6" s="45"/>
      <c r="F6" s="11"/>
      <c r="G6" s="11"/>
      <c r="H6" s="11"/>
    </row>
    <row r="7" spans="1:8" x14ac:dyDescent="0.75">
      <c r="A7">
        <v>4</v>
      </c>
      <c r="B7" s="1" t="s">
        <v>16</v>
      </c>
      <c r="C7" s="2" t="s">
        <v>17</v>
      </c>
      <c r="D7" s="50">
        <v>1</v>
      </c>
      <c r="E7" s="45"/>
      <c r="F7" s="11"/>
      <c r="G7" s="11"/>
      <c r="H7" s="11"/>
    </row>
    <row r="8" spans="1:8" x14ac:dyDescent="0.75">
      <c r="A8">
        <v>5</v>
      </c>
      <c r="B8" s="1" t="s">
        <v>18</v>
      </c>
      <c r="C8" s="2" t="s">
        <v>19</v>
      </c>
      <c r="D8" s="50">
        <v>1</v>
      </c>
      <c r="E8" s="45"/>
      <c r="F8" s="11"/>
      <c r="G8" s="11"/>
      <c r="H8" s="11"/>
    </row>
    <row r="9" spans="1:8" x14ac:dyDescent="0.75">
      <c r="A9">
        <v>6</v>
      </c>
      <c r="B9" s="1" t="s">
        <v>32</v>
      </c>
      <c r="C9" s="2" t="s">
        <v>69</v>
      </c>
      <c r="D9" s="50">
        <v>1</v>
      </c>
      <c r="E9" s="45"/>
      <c r="F9" s="11"/>
      <c r="G9" s="11"/>
      <c r="H9" s="11"/>
    </row>
    <row r="10" spans="1:8" x14ac:dyDescent="0.75">
      <c r="A10">
        <v>7</v>
      </c>
      <c r="B10" s="1">
        <v>1</v>
      </c>
      <c r="C10" s="2" t="s">
        <v>76</v>
      </c>
      <c r="D10" s="50">
        <v>1</v>
      </c>
      <c r="E10" s="45"/>
      <c r="F10" s="11"/>
      <c r="G10" s="11"/>
      <c r="H10" s="11"/>
    </row>
    <row r="11" spans="1:8" x14ac:dyDescent="0.75">
      <c r="A11">
        <v>8</v>
      </c>
      <c r="B11" s="1">
        <v>3</v>
      </c>
      <c r="C11" s="2" t="s">
        <v>21</v>
      </c>
      <c r="D11" s="50">
        <v>1</v>
      </c>
      <c r="E11" s="45"/>
      <c r="F11" s="11"/>
      <c r="G11" s="11"/>
      <c r="H11" s="11"/>
    </row>
    <row r="12" spans="1:8" x14ac:dyDescent="0.75">
      <c r="A12">
        <v>9</v>
      </c>
      <c r="B12" s="1">
        <v>11</v>
      </c>
      <c r="C12" s="35" t="s">
        <v>68</v>
      </c>
      <c r="D12" s="50">
        <v>1</v>
      </c>
      <c r="E12" s="45"/>
      <c r="F12" s="11"/>
      <c r="G12" s="11"/>
      <c r="H12" s="11"/>
    </row>
    <row r="13" spans="1:8" x14ac:dyDescent="0.75">
      <c r="A13">
        <v>10</v>
      </c>
      <c r="B13" s="1">
        <v>15</v>
      </c>
      <c r="C13" s="2" t="s">
        <v>37</v>
      </c>
      <c r="D13" s="50">
        <v>1</v>
      </c>
      <c r="E13" s="45"/>
      <c r="F13" s="11"/>
      <c r="G13" s="11"/>
      <c r="H13" s="11"/>
    </row>
    <row r="14" spans="1:8" x14ac:dyDescent="0.75">
      <c r="A14">
        <v>3</v>
      </c>
      <c r="B14" s="1">
        <v>16</v>
      </c>
      <c r="C14" s="2" t="s">
        <v>22</v>
      </c>
      <c r="D14" s="50" t="s">
        <v>23</v>
      </c>
      <c r="E14" s="45"/>
      <c r="F14" s="11"/>
      <c r="G14" s="11"/>
      <c r="H14" s="11"/>
    </row>
    <row r="15" spans="1:8" ht="15" customHeight="1" x14ac:dyDescent="0.75">
      <c r="A15">
        <v>11</v>
      </c>
      <c r="B15" s="1">
        <v>18</v>
      </c>
      <c r="C15" s="2" t="s">
        <v>64</v>
      </c>
      <c r="D15" s="50">
        <v>1</v>
      </c>
      <c r="E15" s="45"/>
      <c r="F15" s="11"/>
      <c r="G15" s="11"/>
      <c r="H15" s="11"/>
    </row>
    <row r="16" spans="1:8" x14ac:dyDescent="0.75">
      <c r="A16">
        <v>12</v>
      </c>
      <c r="B16" s="1">
        <v>19</v>
      </c>
      <c r="C16" s="2" t="s">
        <v>24</v>
      </c>
      <c r="D16" s="50">
        <v>1</v>
      </c>
      <c r="E16" s="45"/>
      <c r="F16" s="11"/>
      <c r="G16" s="11"/>
      <c r="H16" s="11"/>
    </row>
    <row r="17" spans="1:8" x14ac:dyDescent="0.75">
      <c r="A17">
        <v>13</v>
      </c>
      <c r="B17" s="1">
        <v>21</v>
      </c>
      <c r="C17" s="2" t="s">
        <v>25</v>
      </c>
      <c r="D17" s="50">
        <v>1</v>
      </c>
      <c r="E17" s="45"/>
      <c r="F17" s="11"/>
      <c r="G17" s="11"/>
      <c r="H17" s="11"/>
    </row>
    <row r="18" spans="1:8" x14ac:dyDescent="0.75">
      <c r="A18">
        <v>14</v>
      </c>
      <c r="B18" s="1">
        <v>22</v>
      </c>
      <c r="C18" s="2" t="s">
        <v>26</v>
      </c>
      <c r="D18" s="50">
        <v>1</v>
      </c>
      <c r="E18" s="45"/>
      <c r="F18" s="11"/>
      <c r="G18" s="11"/>
      <c r="H18" s="11"/>
    </row>
    <row r="19" spans="1:8" x14ac:dyDescent="0.75">
      <c r="A19">
        <v>15</v>
      </c>
      <c r="B19" s="1">
        <v>24</v>
      </c>
      <c r="C19" s="2" t="s">
        <v>59</v>
      </c>
      <c r="D19" s="50">
        <v>1</v>
      </c>
      <c r="E19" s="45"/>
      <c r="F19" s="11"/>
      <c r="G19" s="11"/>
      <c r="H19" s="11"/>
    </row>
    <row r="20" spans="1:8" ht="18" customHeight="1" x14ac:dyDescent="0.75">
      <c r="A20">
        <v>16</v>
      </c>
      <c r="B20" s="1" t="s">
        <v>27</v>
      </c>
      <c r="C20" s="2" t="s">
        <v>28</v>
      </c>
      <c r="D20" s="50" t="s">
        <v>23</v>
      </c>
      <c r="E20" s="46"/>
      <c r="F20" s="12" t="s">
        <v>51</v>
      </c>
      <c r="G20" s="12" t="s">
        <v>51</v>
      </c>
      <c r="H20" s="12" t="s">
        <v>51</v>
      </c>
    </row>
    <row r="21" spans="1:8" ht="18" customHeight="1" x14ac:dyDescent="0.75">
      <c r="A21">
        <v>17</v>
      </c>
      <c r="B21" s="1" t="s">
        <v>27</v>
      </c>
      <c r="C21" s="2" t="s">
        <v>20</v>
      </c>
      <c r="D21" s="50" t="s">
        <v>23</v>
      </c>
      <c r="E21" s="46"/>
      <c r="F21" s="12"/>
      <c r="G21" s="12"/>
      <c r="H21" s="12"/>
    </row>
    <row r="22" spans="1:8" ht="18" customHeight="1" thickBot="1" x14ac:dyDescent="0.9">
      <c r="A22">
        <v>18</v>
      </c>
      <c r="B22" s="3" t="s">
        <v>63</v>
      </c>
      <c r="C22" s="4" t="s">
        <v>62</v>
      </c>
      <c r="D22" s="51" t="s">
        <v>23</v>
      </c>
      <c r="E22" s="46"/>
      <c r="F22" s="12" t="s">
        <v>51</v>
      </c>
      <c r="G22" s="12" t="s">
        <v>51</v>
      </c>
      <c r="H22" s="12" t="s">
        <v>51</v>
      </c>
    </row>
    <row r="23" spans="1:8" ht="38.25" customHeight="1" thickTop="1" thickBot="1" x14ac:dyDescent="0.9">
      <c r="B23" s="41"/>
      <c r="C23" s="42" t="s">
        <v>29</v>
      </c>
      <c r="D23" s="43">
        <f>SUM(D4:D22)</f>
        <v>15</v>
      </c>
      <c r="E23" s="9" t="s">
        <v>48</v>
      </c>
      <c r="F23" s="8">
        <f>COUNTIF(F4:F19,"y")</f>
        <v>0</v>
      </c>
      <c r="G23" s="8">
        <f>COUNTIF(G4:G19,"y")</f>
        <v>0</v>
      </c>
      <c r="H23" s="8">
        <f>COUNTIF(H4:H19,"y")</f>
        <v>0</v>
      </c>
    </row>
    <row r="24" spans="1:8" ht="17" thickTop="1" thickBot="1" x14ac:dyDescent="0.9">
      <c r="E24" s="9" t="s">
        <v>49</v>
      </c>
      <c r="F24" s="8">
        <f>COUNTIF(F4:F19,"n")</f>
        <v>0</v>
      </c>
      <c r="G24" s="8">
        <f>COUNTIF(G4:G19,"n")</f>
        <v>0</v>
      </c>
      <c r="H24" s="8">
        <f>COUNTIF(H4:H19,"n")</f>
        <v>0</v>
      </c>
    </row>
    <row r="25" spans="1:8" ht="17" thickTop="1" thickBot="1" x14ac:dyDescent="0.9">
      <c r="E25" s="9" t="s">
        <v>50</v>
      </c>
      <c r="F25" s="8">
        <f>COUNTIF(F4:F19,"a")</f>
        <v>0</v>
      </c>
      <c r="G25" s="8">
        <f>COUNTIF(G4:G19,"a")</f>
        <v>0</v>
      </c>
      <c r="H25" s="8">
        <f>COUNTIF(H4:H19,"a")</f>
        <v>0</v>
      </c>
    </row>
    <row r="26" spans="1:8" ht="15.5" thickTop="1" x14ac:dyDescent="0.75">
      <c r="B26" t="s">
        <v>30</v>
      </c>
    </row>
    <row r="27" spans="1:8" x14ac:dyDescent="0.75">
      <c r="B27" s="14" t="s">
        <v>44</v>
      </c>
    </row>
    <row r="28" spans="1:8" x14ac:dyDescent="0.75">
      <c r="B28" s="14" t="s">
        <v>45</v>
      </c>
    </row>
    <row r="29" spans="1:8" x14ac:dyDescent="0.75">
      <c r="A29" s="6"/>
      <c r="B29" s="14" t="s">
        <v>42</v>
      </c>
    </row>
    <row r="30" spans="1:8" x14ac:dyDescent="0.75">
      <c r="B30" s="14" t="s">
        <v>35</v>
      </c>
    </row>
    <row r="31" spans="1:8" x14ac:dyDescent="0.75">
      <c r="B31" s="14" t="s">
        <v>43</v>
      </c>
    </row>
    <row r="32" spans="1:8" x14ac:dyDescent="0.75">
      <c r="B32" s="14" t="s">
        <v>46</v>
      </c>
    </row>
    <row r="34" spans="2:2" x14ac:dyDescent="0.75">
      <c r="B34" s="27" t="s">
        <v>56</v>
      </c>
    </row>
    <row r="35" spans="2:2" x14ac:dyDescent="0.75">
      <c r="B35" s="14"/>
    </row>
  </sheetData>
  <mergeCells count="6">
    <mergeCell ref="H2:H3"/>
    <mergeCell ref="B2:B3"/>
    <mergeCell ref="C2:C3"/>
    <mergeCell ref="D2:D3"/>
    <mergeCell ref="F2:F3"/>
    <mergeCell ref="G2:G3"/>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EC Telecon Tues 4 June Agenda</vt:lpstr>
      <vt:lpstr>EC Roster - Vote Calculator</vt:lpstr>
      <vt:lpstr>'EC Telecon Tues 4 June Agenda'!Print_Area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 EC Interim Telecon Agenda</dc:title>
  <dc:subject>EC-15-0031-00</dc:subject>
  <dc:creator>Jon Rosdahl</dc:creator>
  <cp:lastModifiedBy>John DAmbrosia</cp:lastModifiedBy>
  <cp:lastPrinted>2014-10-07T16:46:30Z</cp:lastPrinted>
  <dcterms:created xsi:type="dcterms:W3CDTF">2014-06-02T22:59:39Z</dcterms:created>
  <dcterms:modified xsi:type="dcterms:W3CDTF">2019-06-04T13:50:59Z</dcterms:modified>
  <cp:category>Agenda</cp:category>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93c1ba9f-fa2f-4291-9774-85649ea47a26</vt:lpwstr>
  </property>
  <property fmtid="{D5CDD505-2E9C-101B-9397-08002B2CF9AE}" pid="3" name="DellClassification">
    <vt:lpwstr>No Restrictions</vt:lpwstr>
  </property>
  <property fmtid="{D5CDD505-2E9C-101B-9397-08002B2CF9AE}" pid="4" name="DellSubLabels">
    <vt:lpwstr/>
  </property>
</Properties>
</file>