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jr05\Documents\IEEE files and notes\802 EC files\2017 Oct 3 Interim Call\"/>
    </mc:Choice>
  </mc:AlternateContent>
  <bookViews>
    <workbookView xWindow="0" yWindow="0" windowWidth="18000" windowHeight="7275"/>
  </bookViews>
  <sheets>
    <sheet name="2017 June 06  Agenda" sheetId="1" r:id="rId1"/>
    <sheet name="EC Roster - Vote Calculator" sheetId="2" r:id="rId2"/>
    <sheet name="Agenda item 6.04" sheetId="6" r:id="rId3"/>
  </sheets>
  <definedNames>
    <definedName name="_xlnm.Print_Area" localSheetId="0">'2017 June 06  Agenda'!$A$1:$G$33</definedName>
  </definedNames>
  <calcPr calcId="171027"/>
</workbook>
</file>

<file path=xl/calcChain.xml><?xml version="1.0" encoding="utf-8"?>
<calcChain xmlns="http://schemas.openxmlformats.org/spreadsheetml/2006/main">
  <c r="F28" i="1" l="1"/>
  <c r="F29" i="1" s="1"/>
  <c r="F30" i="1" s="1"/>
  <c r="F31" i="1" s="1"/>
  <c r="F27" i="1"/>
  <c r="H24" i="2" l="1"/>
  <c r="H23" i="2"/>
  <c r="H22" i="2"/>
  <c r="G24" i="2"/>
  <c r="G23" i="2"/>
  <c r="G22" i="2"/>
  <c r="F8" i="1" l="1"/>
  <c r="E22" i="2" l="1"/>
  <c r="D22" i="2" l="1"/>
  <c r="F9" i="1"/>
  <c r="F10" i="1" s="1"/>
  <c r="F11" i="1" s="1"/>
  <c r="F12" i="1" s="1"/>
  <c r="F13" i="1" s="1"/>
  <c r="F14" i="1" s="1"/>
  <c r="F15" i="1" s="1"/>
  <c r="F16" i="1" s="1"/>
  <c r="F17" i="1" s="1"/>
  <c r="F18" i="1" s="1"/>
  <c r="F19" i="1" s="1"/>
  <c r="F20" i="1" s="1"/>
  <c r="F21" i="1" s="1"/>
  <c r="F22" i="1" s="1"/>
  <c r="F23" i="1" s="1"/>
  <c r="F24" i="1" s="1"/>
  <c r="F25" i="1" s="1"/>
  <c r="F26" i="1" s="1"/>
  <c r="A8" i="1"/>
  <c r="A9" i="1" s="1"/>
  <c r="A10" i="1" s="1"/>
  <c r="A11" i="1" s="1"/>
  <c r="A12" i="1" s="1"/>
  <c r="A13" i="1" s="1"/>
  <c r="A14" i="1" s="1"/>
  <c r="A18" i="1" l="1"/>
  <c r="A19" i="1" s="1"/>
  <c r="A20" i="1" s="1"/>
  <c r="A21" i="1" s="1"/>
  <c r="A22" i="1" s="1"/>
  <c r="A23" i="1" s="1"/>
  <c r="A24" i="1" s="1"/>
  <c r="A25" i="1" s="1"/>
  <c r="A15" i="1"/>
  <c r="A16" i="1" s="1"/>
  <c r="A17" i="1" s="1"/>
  <c r="A26" i="1" l="1"/>
  <c r="A28" i="1" l="1"/>
  <c r="A29" i="1" s="1"/>
  <c r="A30" i="1" s="1"/>
  <c r="A32" i="1" s="1"/>
  <c r="G32" i="1"/>
</calcChain>
</file>

<file path=xl/sharedStrings.xml><?xml version="1.0" encoding="utf-8"?>
<sst xmlns="http://schemas.openxmlformats.org/spreadsheetml/2006/main" count="128" uniqueCount="99">
  <si>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</si>
  <si>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</si>
  <si>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</si>
  <si>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</si>
  <si>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</si>
  <si>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</si>
  <si>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</si>
  <si>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</si>
  <si>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</si>
  <si>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</si>
  <si>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</si>
  <si>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</si>
  <si>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</si>
  <si>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</si>
  <si>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</si>
  <si>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</si>
  <si>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</si>
  <si>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</si>
  <si>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</si>
  <si>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</si>
  <si>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</si>
  <si>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</si>
  <si>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</si>
  <si>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</si>
  <si>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</si>
  <si>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</si>
  <si>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</si>
  <si>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</si>
  <si>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</si>
  <si>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</si>
  <si>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</si>
  <si>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</si>
  <si>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</si>
  <si>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</si>
  <si>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</si>
  <si>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</si>
  <si>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</si>
  <si>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</si>
  <si>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</si>
  <si>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</si>
  <si>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</si>
  <si>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</si>
  <si>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</si>
  <si>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</si>
  <si>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</si>
  <si>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Rich Kennedy</t>
  </si>
  <si>
    <t xml:space="preserve">APPROVE OR MODIFY AGENDA - </t>
  </si>
  <si>
    <t>Heile</t>
  </si>
  <si>
    <t xml:space="preserve"> Adjourn</t>
  </si>
  <si>
    <t>Stephens</t>
  </si>
  <si>
    <t>Motions from WG Chairs</t>
  </si>
  <si>
    <t>Potential Fee Waiver Requests for the next plenary session</t>
  </si>
  <si>
    <t>update:</t>
  </si>
  <si>
    <t>ME</t>
  </si>
  <si>
    <t>Nic Orlando - IEEE-SA</t>
  </si>
  <si>
    <t>Patrick Slatts - IEEE-SA</t>
  </si>
  <si>
    <t>Jonathan Goldberg - IEEE-SA</t>
  </si>
  <si>
    <t>Jodi Haasz - IEEE-SA</t>
  </si>
  <si>
    <t>Rick Alvin (Linespeed)</t>
  </si>
  <si>
    <t>Marks</t>
  </si>
  <si>
    <t>yes</t>
  </si>
  <si>
    <t xml:space="preserve">No </t>
  </si>
  <si>
    <t>abstain</t>
  </si>
  <si>
    <t>nv</t>
  </si>
  <si>
    <t>minutes not allocated.</t>
  </si>
  <si>
    <t>DRAFT AGENDA  -  IEEE 802 LMSC EXECUTIVE COMMITTEE INTERIM TELECON</t>
  </si>
  <si>
    <t>Reports from WG and SC Chairs</t>
  </si>
  <si>
    <t>Parsons</t>
  </si>
  <si>
    <t>Law</t>
  </si>
  <si>
    <t>Paul Nikolich</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</si>
  <si>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</si>
  <si>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</si>
  <si>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</si>
  <si>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</si>
  <si>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</si>
  <si>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</si>
  <si>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Regrets:</t>
  </si>
  <si>
    <t>Tuesday 1:00PM-3:00PM ET, 3 October 2017</t>
  </si>
  <si>
    <t>Venue Related Topics</t>
  </si>
  <si>
    <t>The EC AdHoc report</t>
  </si>
  <si>
    <t>Report: Nov 2017 Plenary Status</t>
  </si>
  <si>
    <t>Report on 2020 Future Venues</t>
  </si>
  <si>
    <t xml:space="preserve">Status report of 2018 Nov – Bangkok </t>
  </si>
  <si>
    <t>Visa Letter Request process</t>
  </si>
  <si>
    <t>802 Position on WRC-19 Agenda Items</t>
  </si>
  <si>
    <t>2017 November EC Tutorial Satus:
The following Tutorials approved/submitted by the Sept 22nd Deadline.:
1. Slot #1: (6:00-7:20pm) - Not assigned.
2. Slot #2: (7:30-8:50pm) - Not assigned.
3. Slot #3: (9:00-10:30pm) - Not assigned.</t>
  </si>
  <si>
    <t xml:space="preserve">Update on the fellowship program  -- Report on feedback from July 2017 event
 </t>
  </si>
  <si>
    <t>R0</t>
  </si>
  <si>
    <t>Kennedy</t>
  </si>
  <si>
    <t>IEEE P802.3cb 2.5 Gb/s and 5 Gb/s Backplane submittal to RevCom (conditional)
Moved: Law   2nd: D'Ambrosia</t>
  </si>
  <si>
    <t>03 Oct
Voters presence Attendance</t>
  </si>
  <si>
    <t xml:space="preserve">
Motion #2</t>
  </si>
  <si>
    <t xml:space="preserve">
Motion #1</t>
  </si>
  <si>
    <t>ISO/IEC/JTC1/SC6 Reply re: 802.11ai
•Approve https://mentor.ieee.org/802.11/dcn/17/11-17-1398-00-0jtc-china-comment-on-11ai-errata.docx as communication to ISO/IEC/JTC1/SC6 containing the response to the comment received during the 60-day ballot of IEEE Std 802.11ai-2016 (second printing) granting the IEEE LMSC chair (or his delegate) editorial license.
•This approval is under LMSC OM “Procedure for coordination with other standards bodies”
           •In the WG (y/n/a): 39,0,3
           •Moved: Jon Rosdahl
           •Seconded: Rich Kennedy</t>
  </si>
  <si>
    <t>ME*</t>
  </si>
  <si>
    <t>Das</t>
  </si>
  <si>
    <t>one motion slot requested</t>
  </si>
  <si>
    <t xml:space="preserve">As a follow-up of our chat on Friday, I check with my colleagues in China who attend IEEE 802.11 regularly.   None of them need any hard copy of a signed invitation letter from IEEE Standards Association for their US Visa application in US Embassy of Beijing, US Consulate General in Chengdu, US Consulate General in Guangzhou, and US Consulate General in Shanghai.
Feedback from our colleagues (who participate in IEEE 802.11) to IEEE 802 is that
(1) it would be great if the automatic generation of a signed invitation letter can be resumed
(2) the registration for a plenary/interim is started about 3 months early (e.g., we actually appreciate that the registration of the September interim is started prior to the July plenary so that our colleagues can make an appointment with US Embassy in advance).
Another point that we would like to share with you is that it usually takes 3~5 weeks for us to get an approved US Visa because of the administrative processing required by the US Embassy/US Consulate General.   It is the main reason on our feedback (2). 
</t>
  </si>
  <si>
    <t>Update July 22, 2017
from Edward 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</si>
</sst>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General"/>
    <numFmt numFmtId="165" formatCode="hh&quot;:&quot;mm&quot; &quot;AM/PM&quot; &quot;"/>
    <numFmt numFmtId="166" formatCode="[$-409]d\-mmm;@"/>
  </numFmts>
  <fonts count="23" x14ac:knownFonts="1">
    <font>
      <sz val="11"/>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sz val="11"/>
      <color theme="0" tint="-0.249977111117893"/>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1"/>
      <name val="Times New Roman"/>
      <family val="1"/>
    </font>
    <font>
      <sz val="10"/>
      <color theme="0"/>
      <name val="Times New Roman"/>
      <family val="1"/>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20">
    <xf numFmtId="0" fontId="0" fillId="0" borderId="0" xfId="0"/>
    <xf numFmtId="0" fontId="1" fillId="0" borderId="8" xfId="0" applyFont="1" applyBorder="1" applyAlignment="1">
      <alignment horizontal="center" vertical="center"/>
    </xf>
    <xf numFmtId="0" fontId="1" fillId="0" borderId="9" xfId="0" applyFont="1" applyBorder="1"/>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xf numFmtId="0" fontId="1" fillId="0" borderId="12" xfId="0" applyFont="1" applyBorder="1" applyAlignment="1">
      <alignment horizontal="center" vertical="center"/>
    </xf>
    <xf numFmtId="0" fontId="2" fillId="0" borderId="13" xfId="0" applyFont="1" applyBorder="1"/>
    <xf numFmtId="0" fontId="0" fillId="0" borderId="0" xfId="0" applyAlignment="1">
      <alignment horizontal="center"/>
    </xf>
    <xf numFmtId="164" fontId="4" fillId="0" borderId="1" xfId="0" applyNumberFormat="1" applyFont="1" applyFill="1" applyBorder="1" applyAlignment="1" applyProtection="1">
      <alignment horizontal="left" vertical="top" wrapText="1"/>
    </xf>
    <xf numFmtId="164" fontId="4" fillId="0" borderId="1" xfId="0" applyNumberFormat="1" applyFont="1" applyFill="1" applyBorder="1" applyAlignment="1" applyProtection="1">
      <alignment horizontal="right" vertical="center" wrapText="1"/>
    </xf>
    <xf numFmtId="0" fontId="5" fillId="0" borderId="0" xfId="0" applyFont="1"/>
    <xf numFmtId="0" fontId="6" fillId="0" borderId="0" xfId="0" applyFont="1" applyFill="1" applyAlignment="1">
      <alignment vertical="top" wrapText="1"/>
    </xf>
    <xf numFmtId="0" fontId="3" fillId="0" borderId="20"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0" xfId="0" applyAlignment="1">
      <alignment horizontal="right"/>
    </xf>
    <xf numFmtId="0" fontId="1" fillId="0" borderId="17" xfId="0" applyFont="1" applyBorder="1" applyAlignment="1">
      <alignment horizontal="center"/>
    </xf>
    <xf numFmtId="0" fontId="1" fillId="0" borderId="25" xfId="0" applyFont="1" applyBorder="1" applyAlignment="1">
      <alignment horizontal="center"/>
    </xf>
    <xf numFmtId="0" fontId="0" fillId="0" borderId="25" xfId="0" applyBorder="1" applyAlignment="1">
      <alignment horizontal="center"/>
    </xf>
    <xf numFmtId="0" fontId="2" fillId="0" borderId="26" xfId="0" applyFont="1" applyBorder="1" applyAlignment="1">
      <alignment horizontal="center"/>
    </xf>
    <xf numFmtId="0" fontId="1" fillId="0" borderId="18" xfId="0" applyFont="1" applyBorder="1" applyAlignment="1">
      <alignment horizontal="center"/>
    </xf>
    <xf numFmtId="0" fontId="1" fillId="0" borderId="27" xfId="0" applyFont="1" applyBorder="1" applyAlignment="1">
      <alignment horizontal="center"/>
    </xf>
    <xf numFmtId="0" fontId="0" fillId="0" borderId="27" xfId="0" applyBorder="1" applyAlignment="1">
      <alignment horizontal="center"/>
    </xf>
    <xf numFmtId="0" fontId="2" fillId="0" borderId="16" xfId="0" applyFont="1" applyBorder="1" applyAlignment="1">
      <alignment horizontal="center"/>
    </xf>
    <xf numFmtId="0" fontId="0" fillId="0" borderId="28" xfId="0" applyBorder="1" applyAlignment="1">
      <alignment horizontal="center" vertical="center"/>
    </xf>
    <xf numFmtId="0" fontId="1" fillId="0" borderId="21" xfId="0" applyFont="1" applyBorder="1" applyAlignment="1">
      <alignment horizontal="center"/>
    </xf>
    <xf numFmtId="0" fontId="1" fillId="0" borderId="28" xfId="0" applyFont="1" applyBorder="1" applyAlignment="1">
      <alignment horizontal="center"/>
    </xf>
    <xf numFmtId="0" fontId="0" fillId="0" borderId="28" xfId="0" applyBorder="1" applyAlignment="1">
      <alignment horizontal="center"/>
    </xf>
    <xf numFmtId="0" fontId="2" fillId="0" borderId="9" xfId="0" applyFont="1" applyBorder="1" applyAlignment="1">
      <alignment horizontal="center"/>
    </xf>
    <xf numFmtId="0" fontId="7" fillId="0" borderId="0" xfId="0" applyFont="1"/>
    <xf numFmtId="0" fontId="1" fillId="0" borderId="28"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1" fontId="6" fillId="0" borderId="25" xfId="0" applyNumberFormat="1" applyFont="1" applyFill="1" applyBorder="1" applyAlignment="1">
      <alignment vertical="top" wrapText="1"/>
    </xf>
    <xf numFmtId="0" fontId="6" fillId="0" borderId="27" xfId="0" applyFont="1" applyFill="1" applyBorder="1" applyAlignment="1">
      <alignment vertical="top" wrapText="1"/>
    </xf>
    <xf numFmtId="164" fontId="8" fillId="0" borderId="1" xfId="0" applyNumberFormat="1" applyFont="1" applyFill="1" applyBorder="1" applyAlignment="1" applyProtection="1">
      <alignment horizontal="center" vertical="top" wrapText="1"/>
    </xf>
    <xf numFmtId="164" fontId="10" fillId="0" borderId="1" xfId="0" applyNumberFormat="1" applyFont="1" applyFill="1" applyBorder="1" applyAlignment="1" applyProtection="1">
      <alignment vertical="top" wrapText="1"/>
    </xf>
    <xf numFmtId="164" fontId="9" fillId="0" borderId="1" xfId="0" applyNumberFormat="1" applyFont="1" applyFill="1" applyBorder="1" applyAlignment="1" applyProtection="1">
      <alignment horizontal="center" vertical="top" wrapText="1"/>
    </xf>
    <xf numFmtId="164" fontId="11" fillId="0" borderId="1" xfId="0" applyNumberFormat="1" applyFont="1" applyFill="1" applyBorder="1" applyAlignment="1" applyProtection="1">
      <alignment horizontal="left" vertical="top" wrapText="1"/>
    </xf>
    <xf numFmtId="1" fontId="9" fillId="0" borderId="1" xfId="0" applyNumberFormat="1" applyFont="1" applyFill="1" applyBorder="1" applyAlignment="1" applyProtection="1">
      <alignment horizontal="center" vertical="top" wrapText="1"/>
    </xf>
    <xf numFmtId="0" fontId="6" fillId="0" borderId="0" xfId="0" applyFont="1" applyAlignment="1">
      <alignment horizontal="left" vertical="top" wrapText="1" indent="2"/>
    </xf>
    <xf numFmtId="0" fontId="6" fillId="0" borderId="0" xfId="0" applyFont="1" applyAlignment="1">
      <alignment vertical="top" wrapText="1"/>
    </xf>
    <xf numFmtId="166" fontId="10" fillId="5" borderId="1" xfId="0" applyNumberFormat="1" applyFont="1" applyFill="1" applyBorder="1" applyAlignment="1" applyProtection="1">
      <alignment horizontal="left" vertical="center" wrapText="1"/>
    </xf>
    <xf numFmtId="164" fontId="9" fillId="0" borderId="1" xfId="0" applyNumberFormat="1" applyFont="1" applyFill="1" applyBorder="1" applyAlignment="1" applyProtection="1">
      <alignment vertical="top" wrapText="1"/>
    </xf>
    <xf numFmtId="164" fontId="10" fillId="0" borderId="1" xfId="0" applyNumberFormat="1" applyFont="1" applyFill="1" applyBorder="1" applyAlignment="1" applyProtection="1">
      <alignment horizontal="left" vertical="top" wrapText="1"/>
    </xf>
    <xf numFmtId="164" fontId="9" fillId="2" borderId="1" xfId="0" applyNumberFormat="1" applyFont="1" applyFill="1" applyBorder="1" applyAlignment="1" applyProtection="1">
      <alignment horizontal="left" vertical="top" wrapText="1"/>
    </xf>
    <xf numFmtId="164" fontId="10" fillId="2" borderId="1" xfId="0" applyNumberFormat="1" applyFont="1" applyFill="1" applyBorder="1" applyAlignment="1" applyProtection="1">
      <alignment vertical="top" wrapText="1"/>
    </xf>
    <xf numFmtId="164" fontId="11" fillId="2" borderId="1" xfId="0" applyNumberFormat="1" applyFont="1" applyFill="1" applyBorder="1" applyAlignment="1" applyProtection="1">
      <alignment horizontal="left" vertical="top" wrapText="1"/>
    </xf>
    <xf numFmtId="1" fontId="12" fillId="2" borderId="1" xfId="0" applyNumberFormat="1" applyFont="1" applyFill="1" applyBorder="1" applyAlignment="1" applyProtection="1">
      <alignment horizontal="center" vertical="top" wrapText="1"/>
    </xf>
    <xf numFmtId="164" fontId="9" fillId="3" borderId="3" xfId="0" applyNumberFormat="1" applyFont="1" applyFill="1" applyBorder="1" applyAlignment="1" applyProtection="1">
      <alignment vertical="top" wrapText="1"/>
    </xf>
    <xf numFmtId="164" fontId="10" fillId="3" borderId="3" xfId="0" applyNumberFormat="1" applyFont="1" applyFill="1" applyBorder="1" applyAlignment="1" applyProtection="1">
      <alignment horizontal="left" vertical="top" wrapText="1"/>
    </xf>
    <xf numFmtId="164" fontId="11" fillId="3" borderId="3" xfId="0" applyNumberFormat="1" applyFont="1" applyFill="1" applyBorder="1" applyAlignment="1" applyProtection="1">
      <alignment horizontal="left" vertical="top" wrapText="1"/>
    </xf>
    <xf numFmtId="1" fontId="9" fillId="3" borderId="3" xfId="0" applyNumberFormat="1" applyFont="1" applyFill="1" applyBorder="1" applyAlignment="1" applyProtection="1">
      <alignment horizontal="center" vertical="top" wrapText="1"/>
    </xf>
    <xf numFmtId="164" fontId="9" fillId="0" borderId="2" xfId="0" applyNumberFormat="1" applyFont="1" applyFill="1" applyBorder="1" applyAlignment="1" applyProtection="1">
      <alignment vertical="top" wrapText="1"/>
    </xf>
    <xf numFmtId="164" fontId="10" fillId="0" borderId="2" xfId="0" applyNumberFormat="1" applyFont="1" applyFill="1" applyBorder="1" applyAlignment="1" applyProtection="1">
      <alignment horizontal="left" vertical="top" wrapText="1"/>
    </xf>
    <xf numFmtId="164" fontId="11" fillId="0" borderId="2" xfId="0" applyNumberFormat="1" applyFont="1" applyFill="1" applyBorder="1" applyAlignment="1" applyProtection="1">
      <alignment horizontal="left" vertical="top" wrapText="1"/>
    </xf>
    <xf numFmtId="1" fontId="9" fillId="0" borderId="2" xfId="0" applyNumberFormat="1" applyFont="1" applyFill="1" applyBorder="1" applyAlignment="1" applyProtection="1">
      <alignment horizontal="center" vertical="top" wrapText="1"/>
    </xf>
    <xf numFmtId="2" fontId="13" fillId="0" borderId="2" xfId="0" applyNumberFormat="1" applyFont="1" applyFill="1" applyBorder="1" applyAlignment="1" applyProtection="1">
      <alignment horizontal="left" vertical="top" wrapText="1"/>
    </xf>
    <xf numFmtId="2" fontId="14" fillId="0" borderId="2" xfId="0" applyNumberFormat="1" applyFont="1" applyFill="1" applyBorder="1" applyAlignment="1" applyProtection="1">
      <alignment horizontal="left" vertical="top" wrapText="1"/>
    </xf>
    <xf numFmtId="1" fontId="13" fillId="0" borderId="2" xfId="0" applyNumberFormat="1" applyFont="1" applyFill="1" applyBorder="1" applyAlignment="1" applyProtection="1">
      <alignment horizontal="center" vertical="top" wrapText="1"/>
    </xf>
    <xf numFmtId="0" fontId="6" fillId="0" borderId="0" xfId="0" applyFont="1" applyAlignment="1">
      <alignment horizontal="left" vertical="top" wrapText="1" indent="2"/>
    </xf>
    <xf numFmtId="2" fontId="13" fillId="0" borderId="2" xfId="0" applyNumberFormat="1" applyFont="1" applyFill="1" applyBorder="1" applyAlignment="1" applyProtection="1">
      <alignment horizontal="left" vertical="center" wrapText="1" indent="1"/>
    </xf>
    <xf numFmtId="1" fontId="13" fillId="4" borderId="2" xfId="0" applyNumberFormat="1" applyFont="1" applyFill="1" applyBorder="1" applyAlignment="1" applyProtection="1">
      <alignment horizontal="center" vertical="top" wrapText="1"/>
    </xf>
    <xf numFmtId="0" fontId="6" fillId="4" borderId="0" xfId="0" applyFont="1" applyFill="1" applyAlignment="1">
      <alignment horizontal="left" vertical="top" wrapText="1" indent="2"/>
    </xf>
    <xf numFmtId="0" fontId="6" fillId="4" borderId="0" xfId="0" applyFont="1" applyFill="1" applyAlignment="1">
      <alignment vertical="top" wrapText="1"/>
    </xf>
    <xf numFmtId="2" fontId="13"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0" fontId="15" fillId="4" borderId="2" xfId="0" applyFont="1" applyFill="1" applyBorder="1" applyAlignment="1">
      <alignment horizontal="left" vertical="top" wrapText="1"/>
    </xf>
    <xf numFmtId="2" fontId="16" fillId="2" borderId="2" xfId="0" applyNumberFormat="1" applyFont="1" applyFill="1" applyBorder="1" applyAlignment="1" applyProtection="1">
      <alignment horizontal="left" vertical="top" wrapText="1"/>
    </xf>
    <xf numFmtId="0" fontId="16" fillId="2" borderId="2" xfId="0" applyFont="1" applyFill="1" applyBorder="1" applyAlignment="1">
      <alignment vertical="top" wrapText="1"/>
    </xf>
    <xf numFmtId="1" fontId="16" fillId="2" borderId="2" xfId="0" applyNumberFormat="1" applyFont="1" applyFill="1" applyBorder="1" applyAlignment="1" applyProtection="1">
      <alignment horizontal="center" vertical="top" wrapText="1"/>
    </xf>
    <xf numFmtId="0" fontId="17" fillId="0" borderId="0" xfId="0" applyFont="1" applyAlignment="1">
      <alignment vertical="top" wrapText="1"/>
    </xf>
    <xf numFmtId="0" fontId="6" fillId="0" borderId="0" xfId="0" applyFont="1" applyAlignment="1">
      <alignment horizontal="left" vertical="top" wrapText="1"/>
    </xf>
    <xf numFmtId="164" fontId="18" fillId="0" borderId="1" xfId="0" applyNumberFormat="1" applyFont="1" applyFill="1" applyBorder="1" applyAlignment="1" applyProtection="1">
      <alignment vertical="top" wrapText="1"/>
    </xf>
    <xf numFmtId="164" fontId="18" fillId="2" borderId="1" xfId="0" applyNumberFormat="1" applyFont="1" applyFill="1" applyBorder="1" applyAlignment="1" applyProtection="1">
      <alignment vertical="top" wrapText="1"/>
    </xf>
    <xf numFmtId="164" fontId="18" fillId="3" borderId="3" xfId="0" applyNumberFormat="1" applyFont="1" applyFill="1" applyBorder="1" applyAlignment="1" applyProtection="1">
      <alignment horizontal="left" vertical="top" wrapText="1"/>
    </xf>
    <xf numFmtId="49" fontId="18" fillId="0" borderId="1" xfId="0" applyNumberFormat="1" applyFont="1" applyFill="1" applyBorder="1" applyAlignment="1" applyProtection="1">
      <alignment horizontal="left" vertical="top" wrapText="1"/>
    </xf>
    <xf numFmtId="164" fontId="18" fillId="0" borderId="1" xfId="0" applyNumberFormat="1" applyFont="1" applyFill="1" applyBorder="1" applyAlignment="1" applyProtection="1">
      <alignment horizontal="right" vertical="top" wrapText="1"/>
    </xf>
    <xf numFmtId="165" fontId="18" fillId="0" borderId="1" xfId="0" applyNumberFormat="1" applyFont="1" applyFill="1" applyBorder="1" applyAlignment="1" applyProtection="1">
      <alignment horizontal="right" vertical="top" wrapText="1"/>
    </xf>
    <xf numFmtId="164" fontId="19" fillId="2" borderId="1" xfId="0" applyNumberFormat="1" applyFont="1" applyFill="1" applyBorder="1" applyAlignment="1" applyProtection="1">
      <alignment horizontal="right" vertical="top" wrapText="1"/>
    </xf>
    <xf numFmtId="165" fontId="18" fillId="3" borderId="3" xfId="0" applyNumberFormat="1" applyFont="1" applyFill="1" applyBorder="1" applyAlignment="1" applyProtection="1">
      <alignment horizontal="right" vertical="top" wrapText="1"/>
    </xf>
    <xf numFmtId="165" fontId="18" fillId="0" borderId="2" xfId="0" applyNumberFormat="1" applyFont="1" applyFill="1" applyBorder="1" applyAlignment="1" applyProtection="1">
      <alignment horizontal="right" vertical="top" wrapText="1"/>
    </xf>
    <xf numFmtId="165" fontId="20" fillId="0" borderId="2" xfId="0" applyNumberFormat="1" applyFont="1" applyFill="1" applyBorder="1" applyAlignment="1" applyProtection="1">
      <alignment horizontal="right" vertical="top" wrapText="1"/>
    </xf>
    <xf numFmtId="165" fontId="21" fillId="2" borderId="2" xfId="0" applyNumberFormat="1" applyFont="1" applyFill="1" applyBorder="1" applyAlignment="1" applyProtection="1">
      <alignment horizontal="right" vertical="top" wrapText="1"/>
    </xf>
    <xf numFmtId="0" fontId="22" fillId="0" borderId="0" xfId="0" applyFont="1" applyAlignment="1">
      <alignment vertical="top" wrapText="1"/>
    </xf>
    <xf numFmtId="0" fontId="0" fillId="0" borderId="0" xfId="0" applyFont="1"/>
    <xf numFmtId="2" fontId="9" fillId="0" borderId="2" xfId="0" applyNumberFormat="1" applyFont="1" applyFill="1" applyBorder="1" applyAlignment="1" applyProtection="1">
      <alignment horizontal="left" vertical="top" wrapText="1"/>
    </xf>
    <xf numFmtId="2" fontId="10" fillId="0" borderId="2" xfId="0" applyNumberFormat="1" applyFont="1" applyFill="1" applyBorder="1" applyAlignment="1" applyProtection="1">
      <alignment horizontal="left" vertical="top" wrapText="1"/>
    </xf>
    <xf numFmtId="2" fontId="9" fillId="0" borderId="2" xfId="0" applyNumberFormat="1" applyFont="1" applyFill="1" applyBorder="1" applyAlignment="1" applyProtection="1">
      <alignment horizontal="left" vertical="center" wrapText="1"/>
    </xf>
    <xf numFmtId="1" fontId="9" fillId="4" borderId="2" xfId="0" applyNumberFormat="1" applyFont="1" applyFill="1" applyBorder="1" applyAlignment="1" applyProtection="1">
      <alignment horizontal="center" vertical="top" wrapText="1"/>
    </xf>
    <xf numFmtId="0" fontId="17" fillId="4" borderId="0" xfId="0" applyFont="1" applyFill="1" applyAlignment="1">
      <alignment horizontal="left" vertical="top" wrapText="1" indent="2"/>
    </xf>
    <xf numFmtId="0" fontId="17" fillId="4" borderId="0" xfId="0" applyFont="1" applyFill="1" applyAlignment="1">
      <alignment vertical="top" wrapText="1"/>
    </xf>
    <xf numFmtId="0" fontId="17" fillId="0" borderId="0" xfId="0" applyFont="1" applyAlignment="1">
      <alignment horizontal="left" vertical="top" wrapText="1" indent="2"/>
    </xf>
    <xf numFmtId="0" fontId="17" fillId="0" borderId="0" xfId="0" applyFont="1" applyFill="1" applyAlignment="1">
      <alignment horizontal="left" vertical="top" wrapText="1" indent="2"/>
    </xf>
    <xf numFmtId="0" fontId="17" fillId="0" borderId="0" xfId="0" applyFont="1" applyFill="1" applyAlignment="1">
      <alignment vertical="top" wrapText="1"/>
    </xf>
    <xf numFmtId="2" fontId="13" fillId="3" borderId="2" xfId="0" applyNumberFormat="1" applyFont="1" applyFill="1" applyBorder="1" applyAlignment="1" applyProtection="1">
      <alignment horizontal="left" vertical="top" wrapText="1"/>
    </xf>
    <xf numFmtId="2" fontId="14" fillId="3" borderId="2" xfId="0" applyNumberFormat="1" applyFont="1" applyFill="1" applyBorder="1" applyAlignment="1" applyProtection="1">
      <alignment horizontal="left" vertical="top" wrapText="1"/>
    </xf>
    <xf numFmtId="2" fontId="13" fillId="3" borderId="2" xfId="0" applyNumberFormat="1" applyFont="1" applyFill="1" applyBorder="1" applyAlignment="1" applyProtection="1">
      <alignment horizontal="left" vertical="center" wrapText="1" indent="1"/>
    </xf>
    <xf numFmtId="1" fontId="13" fillId="3" borderId="2" xfId="0" applyNumberFormat="1" applyFont="1" applyFill="1" applyBorder="1" applyAlignment="1" applyProtection="1">
      <alignment horizontal="center" vertical="top" wrapText="1"/>
    </xf>
    <xf numFmtId="165" fontId="20" fillId="3" borderId="2" xfId="0" applyNumberFormat="1" applyFont="1" applyFill="1" applyBorder="1" applyAlignment="1" applyProtection="1">
      <alignment horizontal="right" vertical="top" wrapText="1"/>
    </xf>
    <xf numFmtId="0" fontId="6" fillId="0" borderId="0" xfId="0" applyFont="1" applyFill="1" applyAlignment="1">
      <alignment horizontal="left" vertical="top" wrapText="1" indent="2"/>
    </xf>
    <xf numFmtId="0" fontId="6" fillId="0" borderId="19" xfId="0" applyFont="1" applyBorder="1" applyAlignment="1">
      <alignment horizontal="left" vertical="top" wrapText="1" indent="2"/>
    </xf>
    <xf numFmtId="0" fontId="6" fillId="0" borderId="0" xfId="0" applyFont="1" applyAlignment="1">
      <alignment horizontal="left" vertical="top" wrapText="1" indent="2"/>
    </xf>
    <xf numFmtId="2" fontId="13" fillId="0" borderId="0" xfId="0" applyNumberFormat="1" applyFont="1" applyFill="1" applyBorder="1" applyAlignment="1" applyProtection="1">
      <alignment horizontal="left" vertical="center" wrapText="1"/>
    </xf>
    <xf numFmtId="0" fontId="6" fillId="0" borderId="0" xfId="0" applyFont="1" applyFill="1" applyBorder="1" applyAlignment="1">
      <alignment horizontal="left" vertical="center" wrapText="1"/>
    </xf>
    <xf numFmtId="16" fontId="1" fillId="0" borderId="14" xfId="0" applyNumberFormat="1" applyFont="1" applyBorder="1" applyAlignment="1">
      <alignment horizontal="center" vertical="center" wrapText="1"/>
    </xf>
    <xf numFmtId="0" fontId="0" fillId="0" borderId="15" xfId="0" applyBorder="1" applyAlignment="1">
      <alignment horizontal="center" vertical="center"/>
    </xf>
    <xf numFmtId="0" fontId="1" fillId="0" borderId="4" xfId="0" applyFont="1" applyBorder="1" applyAlignment="1">
      <alignment horizontal="center" vertical="center"/>
    </xf>
    <xf numFmtId="0" fontId="0" fillId="0" borderId="6" xfId="0"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center" vertical="center"/>
    </xf>
    <xf numFmtId="0" fontId="1" fillId="0" borderId="14"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zoomScale="140" zoomScaleNormal="140" zoomScaleSheetLayoutView="110" workbookViewId="0">
      <selection activeCell="C2" sqref="C2"/>
    </sheetView>
  </sheetViews>
  <sheetFormatPr defaultColWidth="8.85546875" defaultRowHeight="12.75" x14ac:dyDescent="0.25"/>
  <cols>
    <col min="1" max="1" width="6.140625" style="48" customWidth="1"/>
    <col min="2" max="2" width="6.5703125" style="48" customWidth="1"/>
    <col min="3" max="3" width="68.5703125" style="48" customWidth="1"/>
    <col min="4" max="4" width="11.140625" style="78" customWidth="1"/>
    <col min="5" max="5" width="5.28515625" style="48" customWidth="1"/>
    <col min="6" max="6" width="9" style="91" customWidth="1"/>
    <col min="7" max="7" width="9.85546875" style="47" customWidth="1"/>
    <col min="8" max="8" width="12.140625" style="48" customWidth="1"/>
    <col min="9" max="9" width="15.85546875" style="48" customWidth="1"/>
    <col min="10" max="16384" width="8.85546875" style="48"/>
  </cols>
  <sheetData>
    <row r="1" spans="1:9" ht="28.5" x14ac:dyDescent="0.25">
      <c r="A1" s="12" t="s">
        <v>87</v>
      </c>
      <c r="B1" s="43"/>
      <c r="C1" s="42" t="s">
        <v>65</v>
      </c>
      <c r="D1" s="45"/>
      <c r="E1" s="46"/>
      <c r="F1" s="84"/>
    </row>
    <row r="2" spans="1:9" ht="21" x14ac:dyDescent="0.25">
      <c r="A2" s="13" t="s">
        <v>52</v>
      </c>
      <c r="B2" s="49">
        <v>42997</v>
      </c>
      <c r="C2" s="42" t="s">
        <v>77</v>
      </c>
      <c r="D2" s="45"/>
      <c r="E2" s="46"/>
      <c r="F2" s="84"/>
    </row>
    <row r="3" spans="1:9" x14ac:dyDescent="0.25">
      <c r="A3" s="50"/>
      <c r="B3" s="43"/>
      <c r="C3" s="44"/>
      <c r="D3" s="45"/>
      <c r="E3" s="46"/>
      <c r="F3" s="84"/>
    </row>
    <row r="4" spans="1:9" ht="24" x14ac:dyDescent="0.25">
      <c r="A4" s="83" t="s">
        <v>2</v>
      </c>
      <c r="B4" s="51" t="s">
        <v>3</v>
      </c>
      <c r="C4" s="80" t="s">
        <v>34</v>
      </c>
      <c r="D4" s="45"/>
      <c r="E4" s="46" t="s">
        <v>3</v>
      </c>
      <c r="F4" s="85" t="s">
        <v>3</v>
      </c>
    </row>
    <row r="5" spans="1:9" ht="13.5" x14ac:dyDescent="0.25">
      <c r="A5" s="52"/>
      <c r="B5" s="53"/>
      <c r="C5" s="81" t="s">
        <v>4</v>
      </c>
      <c r="D5" s="54"/>
      <c r="E5" s="55"/>
      <c r="F5" s="86"/>
    </row>
    <row r="6" spans="1:9" x14ac:dyDescent="0.25">
      <c r="A6" s="56"/>
      <c r="B6" s="57"/>
      <c r="C6" s="82" t="s">
        <v>5</v>
      </c>
      <c r="D6" s="58"/>
      <c r="E6" s="59"/>
      <c r="F6" s="87"/>
    </row>
    <row r="7" spans="1:9" ht="6" customHeight="1" x14ac:dyDescent="0.25">
      <c r="A7" s="60"/>
      <c r="B7" s="61"/>
      <c r="C7" s="60"/>
      <c r="D7" s="62"/>
      <c r="E7" s="63"/>
      <c r="F7" s="88"/>
    </row>
    <row r="8" spans="1:9" s="78" customFormat="1" x14ac:dyDescent="0.25">
      <c r="A8" s="93">
        <f>1</f>
        <v>1</v>
      </c>
      <c r="B8" s="94"/>
      <c r="C8" s="93" t="s">
        <v>6</v>
      </c>
      <c r="D8" s="93" t="s">
        <v>1</v>
      </c>
      <c r="E8" s="63">
        <v>2</v>
      </c>
      <c r="F8" s="88">
        <f>TIME(13,0,0)</f>
        <v>0.54166666666666663</v>
      </c>
      <c r="G8" s="99"/>
    </row>
    <row r="9" spans="1:9" x14ac:dyDescent="0.25">
      <c r="A9" s="64">
        <f t="shared" ref="A9:A12" si="0">A8+1</f>
        <v>2</v>
      </c>
      <c r="B9" s="65" t="s">
        <v>7</v>
      </c>
      <c r="C9" s="64" t="s">
        <v>46</v>
      </c>
      <c r="D9" s="64" t="s">
        <v>1</v>
      </c>
      <c r="E9" s="66">
        <v>10</v>
      </c>
      <c r="F9" s="89">
        <f t="shared" ref="F9:F25" si="1">F8+TIME(0,E8,0)</f>
        <v>0.54305555555555551</v>
      </c>
      <c r="G9" s="108"/>
      <c r="H9" s="109"/>
      <c r="I9" s="109"/>
    </row>
    <row r="10" spans="1:9" x14ac:dyDescent="0.25">
      <c r="A10" s="64">
        <f t="shared" si="0"/>
        <v>3</v>
      </c>
      <c r="B10" s="65" t="s">
        <v>8</v>
      </c>
      <c r="C10" s="64" t="s">
        <v>9</v>
      </c>
      <c r="D10" s="64" t="s">
        <v>1</v>
      </c>
      <c r="E10" s="66">
        <v>3</v>
      </c>
      <c r="F10" s="89">
        <f t="shared" si="1"/>
        <v>0.54999999999999993</v>
      </c>
    </row>
    <row r="11" spans="1:9" x14ac:dyDescent="0.25">
      <c r="A11" s="64">
        <f t="shared" si="0"/>
        <v>4</v>
      </c>
      <c r="B11" s="65" t="s">
        <v>42</v>
      </c>
      <c r="C11" s="64" t="s">
        <v>51</v>
      </c>
      <c r="D11" s="64" t="s">
        <v>1</v>
      </c>
      <c r="E11" s="66">
        <v>6</v>
      </c>
      <c r="F11" s="89">
        <f t="shared" si="1"/>
        <v>0.55208333333333326</v>
      </c>
    </row>
    <row r="12" spans="1:9" x14ac:dyDescent="0.25">
      <c r="A12" s="64">
        <f t="shared" si="0"/>
        <v>5</v>
      </c>
      <c r="B12" s="65" t="s">
        <v>8</v>
      </c>
      <c r="C12" s="64" t="s">
        <v>43</v>
      </c>
      <c r="D12" s="64" t="s">
        <v>41</v>
      </c>
      <c r="E12" s="66">
        <v>10</v>
      </c>
      <c r="F12" s="89">
        <f t="shared" si="1"/>
        <v>0.55624999999999991</v>
      </c>
    </row>
    <row r="13" spans="1:9" s="78" customFormat="1" x14ac:dyDescent="0.25">
      <c r="A13" s="93">
        <f>A12+1</f>
        <v>6</v>
      </c>
      <c r="B13" s="94"/>
      <c r="C13" s="93" t="s">
        <v>78</v>
      </c>
      <c r="D13" s="93"/>
      <c r="E13" s="63"/>
      <c r="F13" s="89">
        <f t="shared" si="1"/>
        <v>0.56319444444444433</v>
      </c>
      <c r="G13" s="99"/>
    </row>
    <row r="14" spans="1:9" x14ac:dyDescent="0.25">
      <c r="A14" s="64">
        <f>A13+0.01</f>
        <v>6.01</v>
      </c>
      <c r="B14" s="65" t="s">
        <v>8</v>
      </c>
      <c r="C14" s="68" t="s">
        <v>80</v>
      </c>
      <c r="D14" s="64" t="s">
        <v>0</v>
      </c>
      <c r="E14" s="69">
        <v>5</v>
      </c>
      <c r="F14" s="89">
        <f t="shared" si="1"/>
        <v>0.56319444444444433</v>
      </c>
    </row>
    <row r="15" spans="1:9" x14ac:dyDescent="0.25">
      <c r="A15" s="64">
        <f>A14+0.01</f>
        <v>6.02</v>
      </c>
      <c r="B15" s="65" t="s">
        <v>8</v>
      </c>
      <c r="C15" s="68" t="s">
        <v>81</v>
      </c>
      <c r="D15" s="64" t="s">
        <v>0</v>
      </c>
      <c r="E15" s="69">
        <v>5</v>
      </c>
      <c r="F15" s="89">
        <f t="shared" si="1"/>
        <v>0.56666666666666654</v>
      </c>
    </row>
    <row r="16" spans="1:9" x14ac:dyDescent="0.25">
      <c r="A16" s="64">
        <f>A15+0.01</f>
        <v>6.0299999999999994</v>
      </c>
      <c r="B16" s="65" t="s">
        <v>8</v>
      </c>
      <c r="C16" s="68" t="s">
        <v>82</v>
      </c>
      <c r="D16" s="64" t="s">
        <v>47</v>
      </c>
      <c r="E16" s="69">
        <v>5</v>
      </c>
      <c r="F16" s="89">
        <f t="shared" si="1"/>
        <v>0.57013888888888875</v>
      </c>
    </row>
    <row r="17" spans="1:9" x14ac:dyDescent="0.25">
      <c r="A17" s="64">
        <f>A16+0.01</f>
        <v>6.0399999999999991</v>
      </c>
      <c r="B17" s="65" t="s">
        <v>42</v>
      </c>
      <c r="C17" s="68" t="s">
        <v>83</v>
      </c>
      <c r="D17" s="64" t="s">
        <v>0</v>
      </c>
      <c r="E17" s="69">
        <v>5</v>
      </c>
      <c r="F17" s="89">
        <f t="shared" si="1"/>
        <v>0.57361111111111096</v>
      </c>
    </row>
    <row r="18" spans="1:9" s="98" customFormat="1" x14ac:dyDescent="0.25">
      <c r="A18" s="93">
        <f>A13+1</f>
        <v>7</v>
      </c>
      <c r="B18" s="94"/>
      <c r="C18" s="95" t="s">
        <v>50</v>
      </c>
      <c r="D18" s="93"/>
      <c r="E18" s="96"/>
      <c r="F18" s="89">
        <f t="shared" si="1"/>
        <v>0.57708333333333317</v>
      </c>
      <c r="G18" s="97"/>
    </row>
    <row r="19" spans="1:9" s="15" customFormat="1" ht="140.25" x14ac:dyDescent="0.25">
      <c r="A19" s="102">
        <f>A18+0.01</f>
        <v>7.01</v>
      </c>
      <c r="B19" s="103" t="s">
        <v>94</v>
      </c>
      <c r="C19" s="104" t="s">
        <v>93</v>
      </c>
      <c r="D19" s="102" t="s">
        <v>49</v>
      </c>
      <c r="E19" s="105">
        <v>3</v>
      </c>
      <c r="F19" s="106">
        <f t="shared" si="1"/>
        <v>0.57708333333333317</v>
      </c>
      <c r="G19" s="107"/>
    </row>
    <row r="20" spans="1:9" s="71" customFormat="1" x14ac:dyDescent="0.25">
      <c r="A20" s="64">
        <f t="shared" ref="A20:A25" si="2">A19+0.01</f>
        <v>7.02</v>
      </c>
      <c r="B20" s="65" t="s">
        <v>53</v>
      </c>
      <c r="C20" s="68" t="s">
        <v>84</v>
      </c>
      <c r="D20" s="64" t="s">
        <v>88</v>
      </c>
      <c r="E20" s="69">
        <v>5</v>
      </c>
      <c r="F20" s="89">
        <f t="shared" si="1"/>
        <v>0.5791666666666665</v>
      </c>
      <c r="G20" s="70"/>
    </row>
    <row r="21" spans="1:9" s="71" customFormat="1" ht="25.5" x14ac:dyDescent="0.25">
      <c r="A21" s="64">
        <f t="shared" si="2"/>
        <v>7.0299999999999994</v>
      </c>
      <c r="B21" s="65" t="s">
        <v>53</v>
      </c>
      <c r="C21" s="68" t="s">
        <v>89</v>
      </c>
      <c r="D21" s="64" t="s">
        <v>68</v>
      </c>
      <c r="E21" s="66">
        <v>3</v>
      </c>
      <c r="F21" s="89">
        <f>F20+TIME(0,E20,0)</f>
        <v>0.58263888888888871</v>
      </c>
      <c r="G21" s="70"/>
    </row>
    <row r="22" spans="1:9" s="71" customFormat="1" x14ac:dyDescent="0.25">
      <c r="A22" s="64">
        <f t="shared" si="2"/>
        <v>7.0399999999999991</v>
      </c>
      <c r="B22" s="65" t="s">
        <v>53</v>
      </c>
      <c r="C22" s="68" t="s">
        <v>96</v>
      </c>
      <c r="D22" s="64" t="s">
        <v>95</v>
      </c>
      <c r="E22" s="69">
        <v>3</v>
      </c>
      <c r="F22" s="89">
        <f t="shared" si="1"/>
        <v>0.58472222222222203</v>
      </c>
      <c r="G22" s="70"/>
    </row>
    <row r="23" spans="1:9" s="71" customFormat="1" x14ac:dyDescent="0.25">
      <c r="A23" s="64">
        <f t="shared" si="2"/>
        <v>7.0499999999999989</v>
      </c>
      <c r="B23" s="65" t="s">
        <v>53</v>
      </c>
      <c r="C23" s="68"/>
      <c r="D23" s="64"/>
      <c r="E23" s="69"/>
      <c r="F23" s="89">
        <f t="shared" si="1"/>
        <v>0.58680555555555536</v>
      </c>
      <c r="G23" s="70"/>
    </row>
    <row r="24" spans="1:9" s="15" customFormat="1" x14ac:dyDescent="0.25">
      <c r="A24" s="64">
        <f t="shared" si="2"/>
        <v>7.0599999999999987</v>
      </c>
      <c r="B24" s="65" t="s">
        <v>53</v>
      </c>
      <c r="C24" s="68"/>
      <c r="D24" s="64"/>
      <c r="E24" s="69"/>
      <c r="F24" s="89">
        <f t="shared" si="1"/>
        <v>0.58680555555555536</v>
      </c>
      <c r="G24" s="110"/>
      <c r="H24" s="111"/>
      <c r="I24" s="111"/>
    </row>
    <row r="25" spans="1:9" s="15" customFormat="1" ht="18.75" customHeight="1" x14ac:dyDescent="0.25">
      <c r="A25" s="64">
        <f t="shared" si="2"/>
        <v>7.0699999999999985</v>
      </c>
      <c r="B25" s="65" t="s">
        <v>53</v>
      </c>
      <c r="C25" s="68"/>
      <c r="D25" s="64"/>
      <c r="E25" s="69"/>
      <c r="F25" s="89">
        <f t="shared" si="1"/>
        <v>0.58680555555555536</v>
      </c>
      <c r="G25" s="72"/>
      <c r="H25" s="73"/>
      <c r="I25" s="73"/>
    </row>
    <row r="26" spans="1:9" s="78" customFormat="1" x14ac:dyDescent="0.25">
      <c r="A26" s="93">
        <f>A18+1</f>
        <v>8</v>
      </c>
      <c r="B26" s="94"/>
      <c r="C26" s="93" t="s">
        <v>66</v>
      </c>
      <c r="D26" s="93"/>
      <c r="E26" s="63"/>
      <c r="F26" s="89">
        <f>F25+TIME(0,E25,0)</f>
        <v>0.58680555555555536</v>
      </c>
      <c r="G26" s="100"/>
      <c r="H26" s="101"/>
      <c r="I26" s="101"/>
    </row>
    <row r="27" spans="1:9" s="78" customFormat="1" x14ac:dyDescent="0.25">
      <c r="A27" s="64">
        <v>8.01</v>
      </c>
      <c r="B27" s="94"/>
      <c r="C27" s="93"/>
      <c r="D27" s="93"/>
      <c r="E27" s="63"/>
      <c r="F27" s="89">
        <f t="shared" ref="F27:F31" si="3">F26+TIME(0,E26,0)</f>
        <v>0.58680555555555536</v>
      </c>
      <c r="G27" s="100"/>
      <c r="H27" s="101"/>
      <c r="I27" s="101"/>
    </row>
    <row r="28" spans="1:9" s="15" customFormat="1" ht="66.75" customHeight="1" x14ac:dyDescent="0.25">
      <c r="A28" s="93">
        <f>A26+1</f>
        <v>9</v>
      </c>
      <c r="B28" s="65" t="s">
        <v>8</v>
      </c>
      <c r="C28" s="74" t="s">
        <v>85</v>
      </c>
      <c r="D28" s="64" t="s">
        <v>0</v>
      </c>
      <c r="E28" s="69">
        <v>2</v>
      </c>
      <c r="F28" s="89">
        <f t="shared" si="3"/>
        <v>0.58680555555555536</v>
      </c>
      <c r="G28" s="73"/>
      <c r="H28" s="73"/>
      <c r="I28" s="73"/>
    </row>
    <row r="29" spans="1:9" s="15" customFormat="1" ht="20.25" customHeight="1" x14ac:dyDescent="0.25">
      <c r="A29" s="64">
        <f>A28+1</f>
        <v>10</v>
      </c>
      <c r="B29" s="65" t="s">
        <v>8</v>
      </c>
      <c r="C29" s="74" t="s">
        <v>86</v>
      </c>
      <c r="D29" s="64" t="s">
        <v>67</v>
      </c>
      <c r="E29" s="69">
        <v>2</v>
      </c>
      <c r="F29" s="89">
        <f t="shared" si="3"/>
        <v>0.58819444444444424</v>
      </c>
      <c r="G29" s="73"/>
      <c r="H29" s="73"/>
      <c r="I29" s="73"/>
    </row>
    <row r="30" spans="1:9" s="15" customFormat="1" ht="25.5" x14ac:dyDescent="0.25">
      <c r="A30" s="64">
        <f>A29+1</f>
        <v>11</v>
      </c>
      <c r="B30" s="65" t="s">
        <v>8</v>
      </c>
      <c r="C30" s="74" t="s">
        <v>37</v>
      </c>
      <c r="D30" s="64" t="s">
        <v>38</v>
      </c>
      <c r="E30" s="69">
        <v>10</v>
      </c>
      <c r="F30" s="89">
        <f t="shared" si="3"/>
        <v>0.58958333333333313</v>
      </c>
    </row>
    <row r="31" spans="1:9" x14ac:dyDescent="0.25">
      <c r="A31" s="64"/>
      <c r="B31" s="65" t="s">
        <v>42</v>
      </c>
      <c r="C31" s="64" t="s">
        <v>79</v>
      </c>
      <c r="D31" s="64" t="s">
        <v>59</v>
      </c>
      <c r="E31" s="66">
        <v>10</v>
      </c>
      <c r="F31" s="89">
        <f t="shared" si="3"/>
        <v>0.59652777777777755</v>
      </c>
      <c r="G31" s="67"/>
    </row>
    <row r="32" spans="1:9" s="71" customFormat="1" ht="25.5" x14ac:dyDescent="0.25">
      <c r="A32" s="75">
        <f>A30+1</f>
        <v>12</v>
      </c>
      <c r="B32" s="75" t="s">
        <v>7</v>
      </c>
      <c r="C32" s="76" t="s">
        <v>48</v>
      </c>
      <c r="D32" s="75" t="s">
        <v>1</v>
      </c>
      <c r="E32" s="77"/>
      <c r="F32" s="90">
        <v>0.625</v>
      </c>
      <c r="G32" s="40">
        <f>MINUTE(F32-F30)-E30</f>
        <v>41</v>
      </c>
      <c r="H32" s="41" t="s">
        <v>64</v>
      </c>
    </row>
    <row r="35" spans="3:3" x14ac:dyDescent="0.25">
      <c r="C35" s="78"/>
    </row>
    <row r="36" spans="3:3" x14ac:dyDescent="0.25">
      <c r="C36" s="79"/>
    </row>
    <row r="37" spans="3:3" x14ac:dyDescent="0.25">
      <c r="C37" s="79"/>
    </row>
  </sheetData>
  <mergeCells count="2">
    <mergeCell ref="G9:I9"/>
    <mergeCell ref="G24:I24"/>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0" zoomScale="110" zoomScaleNormal="110" workbookViewId="0">
      <selection activeCell="C16" sqref="C16"/>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36"/>
    </row>
    <row r="2" spans="2:8" ht="15.75" customHeight="1" thickTop="1" x14ac:dyDescent="0.25">
      <c r="B2" s="114" t="s">
        <v>10</v>
      </c>
      <c r="C2" s="116" t="s">
        <v>11</v>
      </c>
      <c r="D2" s="118" t="s">
        <v>12</v>
      </c>
      <c r="E2" s="118" t="s">
        <v>90</v>
      </c>
      <c r="F2" s="35"/>
      <c r="G2" s="112" t="s">
        <v>92</v>
      </c>
      <c r="H2" s="112" t="s">
        <v>91</v>
      </c>
    </row>
    <row r="3" spans="2:8" ht="41.25" customHeight="1" thickBot="1" x14ac:dyDescent="0.3">
      <c r="B3" s="115"/>
      <c r="C3" s="117"/>
      <c r="D3" s="113"/>
      <c r="E3" s="113"/>
      <c r="F3" s="29"/>
      <c r="G3" s="113"/>
      <c r="H3" s="113"/>
    </row>
    <row r="4" spans="2:8" ht="15.75" thickTop="1" x14ac:dyDescent="0.25">
      <c r="B4" s="1" t="s">
        <v>13</v>
      </c>
      <c r="C4" s="2" t="s">
        <v>69</v>
      </c>
      <c r="D4" s="3">
        <v>1</v>
      </c>
      <c r="E4" s="21"/>
      <c r="F4" s="30"/>
      <c r="G4" s="25"/>
      <c r="H4" s="25"/>
    </row>
    <row r="5" spans="2:8" x14ac:dyDescent="0.25">
      <c r="B5" s="1" t="s">
        <v>14</v>
      </c>
      <c r="C5" s="2" t="s">
        <v>15</v>
      </c>
      <c r="D5" s="3">
        <v>1</v>
      </c>
      <c r="E5" s="21"/>
      <c r="F5" s="31"/>
      <c r="G5" s="25"/>
      <c r="H5" s="25"/>
    </row>
    <row r="6" spans="2:8" x14ac:dyDescent="0.25">
      <c r="B6" s="4" t="s">
        <v>14</v>
      </c>
      <c r="C6" s="5" t="s">
        <v>16</v>
      </c>
      <c r="D6" s="6">
        <v>1</v>
      </c>
      <c r="E6" s="22"/>
      <c r="F6" s="31"/>
      <c r="G6" s="26"/>
      <c r="H6" s="26"/>
    </row>
    <row r="7" spans="2:8" x14ac:dyDescent="0.25">
      <c r="B7" s="4" t="s">
        <v>17</v>
      </c>
      <c r="C7" s="5" t="s">
        <v>18</v>
      </c>
      <c r="D7" s="6">
        <v>1</v>
      </c>
      <c r="E7" s="22"/>
      <c r="F7" s="31"/>
      <c r="G7" s="26"/>
      <c r="H7" s="26"/>
    </row>
    <row r="8" spans="2:8" x14ac:dyDescent="0.25">
      <c r="B8" s="4" t="s">
        <v>19</v>
      </c>
      <c r="C8" s="5" t="s">
        <v>20</v>
      </c>
      <c r="D8" s="6">
        <v>1</v>
      </c>
      <c r="E8" s="22"/>
      <c r="F8" s="31"/>
      <c r="G8" s="26"/>
      <c r="H8" s="26"/>
    </row>
    <row r="9" spans="2:8" x14ac:dyDescent="0.25">
      <c r="B9" s="4" t="s">
        <v>35</v>
      </c>
      <c r="C9" s="5" t="s">
        <v>21</v>
      </c>
      <c r="D9" s="6">
        <v>1</v>
      </c>
      <c r="E9" s="22"/>
      <c r="F9" s="31"/>
      <c r="G9" s="26"/>
      <c r="H9" s="26"/>
    </row>
    <row r="10" spans="2:8" x14ac:dyDescent="0.25">
      <c r="B10" s="4">
        <v>1</v>
      </c>
      <c r="C10" s="5" t="s">
        <v>40</v>
      </c>
      <c r="D10" s="6">
        <v>1</v>
      </c>
      <c r="E10" s="22"/>
      <c r="F10" s="31"/>
      <c r="G10" s="26"/>
      <c r="H10" s="26"/>
    </row>
    <row r="11" spans="2:8" x14ac:dyDescent="0.25">
      <c r="B11" s="4">
        <v>3</v>
      </c>
      <c r="C11" s="5" t="s">
        <v>22</v>
      </c>
      <c r="D11" s="6">
        <v>1</v>
      </c>
      <c r="E11" s="22"/>
      <c r="F11" s="31"/>
      <c r="G11" s="26"/>
      <c r="H11" s="26"/>
    </row>
    <row r="12" spans="2:8" x14ac:dyDescent="0.25">
      <c r="B12" s="4">
        <v>11</v>
      </c>
      <c r="C12" s="5" t="s">
        <v>32</v>
      </c>
      <c r="D12" s="6">
        <v>1</v>
      </c>
      <c r="E12" s="22"/>
      <c r="F12" s="31"/>
      <c r="G12" s="26"/>
      <c r="H12" s="26"/>
    </row>
    <row r="13" spans="2:8" x14ac:dyDescent="0.25">
      <c r="B13" s="4">
        <v>15</v>
      </c>
      <c r="C13" s="5" t="s">
        <v>44</v>
      </c>
      <c r="D13" s="6">
        <v>1</v>
      </c>
      <c r="E13" s="22"/>
      <c r="F13" s="31"/>
      <c r="G13" s="26"/>
      <c r="H13" s="26"/>
    </row>
    <row r="14" spans="2:8" x14ac:dyDescent="0.25">
      <c r="B14" s="4">
        <v>16</v>
      </c>
      <c r="C14" s="5" t="s">
        <v>23</v>
      </c>
      <c r="D14" s="6">
        <v>1</v>
      </c>
      <c r="E14" s="22"/>
      <c r="F14" s="31"/>
      <c r="G14" s="26"/>
      <c r="H14" s="26"/>
    </row>
    <row r="15" spans="2:8" x14ac:dyDescent="0.25">
      <c r="B15" s="4">
        <v>18</v>
      </c>
      <c r="C15" s="92" t="s">
        <v>45</v>
      </c>
      <c r="D15" s="6">
        <v>1</v>
      </c>
      <c r="E15" s="22"/>
      <c r="F15" s="31"/>
      <c r="G15" s="26"/>
      <c r="H15" s="26"/>
    </row>
    <row r="16" spans="2:8" x14ac:dyDescent="0.25">
      <c r="B16" s="4">
        <v>19</v>
      </c>
      <c r="C16" s="5" t="s">
        <v>25</v>
      </c>
      <c r="D16" s="6">
        <v>1</v>
      </c>
      <c r="E16" s="22"/>
      <c r="F16" s="31"/>
      <c r="G16" s="26"/>
      <c r="H16" s="26"/>
    </row>
    <row r="17" spans="1:8" x14ac:dyDescent="0.25">
      <c r="B17" s="4">
        <v>20</v>
      </c>
      <c r="C17" s="5" t="s">
        <v>26</v>
      </c>
      <c r="D17" s="6" t="s">
        <v>24</v>
      </c>
      <c r="E17" s="23"/>
      <c r="F17" s="32"/>
      <c r="G17" s="27" t="s">
        <v>63</v>
      </c>
      <c r="H17" s="27" t="s">
        <v>63</v>
      </c>
    </row>
    <row r="18" spans="1:8" x14ac:dyDescent="0.25">
      <c r="B18" s="4">
        <v>21</v>
      </c>
      <c r="C18" s="5" t="s">
        <v>27</v>
      </c>
      <c r="D18" s="6">
        <v>1</v>
      </c>
      <c r="E18" s="22"/>
      <c r="F18" s="31"/>
      <c r="G18" s="26"/>
      <c r="H18" s="26"/>
    </row>
    <row r="19" spans="1:8" x14ac:dyDescent="0.25">
      <c r="B19" s="4">
        <v>22</v>
      </c>
      <c r="C19" s="5" t="s">
        <v>28</v>
      </c>
      <c r="D19" s="6">
        <v>1</v>
      </c>
      <c r="E19" s="22"/>
      <c r="F19" s="31"/>
      <c r="G19" s="26"/>
      <c r="H19" s="26"/>
    </row>
    <row r="20" spans="1:8" x14ac:dyDescent="0.25">
      <c r="B20" s="4">
        <v>24</v>
      </c>
      <c r="C20" s="5" t="s">
        <v>36</v>
      </c>
      <c r="D20" s="6">
        <v>1</v>
      </c>
      <c r="E20" s="22"/>
      <c r="F20" s="31"/>
      <c r="G20" s="26"/>
      <c r="H20" s="26"/>
    </row>
    <row r="21" spans="1:8" ht="18" customHeight="1" thickBot="1" x14ac:dyDescent="0.3">
      <c r="B21" s="7" t="s">
        <v>29</v>
      </c>
      <c r="C21" s="8" t="s">
        <v>30</v>
      </c>
      <c r="D21" s="9" t="s">
        <v>24</v>
      </c>
      <c r="E21" s="24"/>
      <c r="F21" s="33"/>
      <c r="G21" s="28" t="s">
        <v>63</v>
      </c>
      <c r="H21" s="28" t="s">
        <v>63</v>
      </c>
    </row>
    <row r="22" spans="1:8" ht="38.25" customHeight="1" thickTop="1" thickBot="1" x14ac:dyDescent="0.3">
      <c r="B22" s="10"/>
      <c r="C22" s="17" t="s">
        <v>31</v>
      </c>
      <c r="D22" s="18">
        <f>SUM(D4:D21)</f>
        <v>16</v>
      </c>
      <c r="E22" s="19">
        <f>SUM(E4:E21)</f>
        <v>0</v>
      </c>
      <c r="F22" s="20" t="s">
        <v>60</v>
      </c>
      <c r="G22" s="16">
        <f>COUNTIF(G4:G20,"y")</f>
        <v>0</v>
      </c>
      <c r="H22" s="16">
        <f>COUNTIF(H4:H20,"y")</f>
        <v>0</v>
      </c>
    </row>
    <row r="23" spans="1:8" ht="17.25" thickTop="1" thickBot="1" x14ac:dyDescent="0.3">
      <c r="F23" s="20" t="s">
        <v>61</v>
      </c>
      <c r="G23" s="16">
        <f>COUNTIF(G4:G20,"n")</f>
        <v>0</v>
      </c>
      <c r="H23" s="16">
        <f>COUNTIF(H4:H20,"n")</f>
        <v>0</v>
      </c>
    </row>
    <row r="24" spans="1:8" ht="17.25" thickTop="1" thickBot="1" x14ac:dyDescent="0.3">
      <c r="F24" s="20" t="s">
        <v>62</v>
      </c>
      <c r="G24" s="16">
        <f>COUNTIF(G4:G20,"a")</f>
        <v>0</v>
      </c>
      <c r="H24" s="16">
        <f>COUNTIF(H4:H20,"a")</f>
        <v>0</v>
      </c>
    </row>
    <row r="25" spans="1:8" ht="15.75" thickTop="1" x14ac:dyDescent="0.25">
      <c r="B25" t="s">
        <v>33</v>
      </c>
    </row>
    <row r="26" spans="1:8" x14ac:dyDescent="0.25">
      <c r="B26" s="34" t="s">
        <v>56</v>
      </c>
    </row>
    <row r="27" spans="1:8" x14ac:dyDescent="0.25">
      <c r="B27" s="34" t="s">
        <v>57</v>
      </c>
    </row>
    <row r="28" spans="1:8" x14ac:dyDescent="0.25">
      <c r="A28" s="14"/>
      <c r="B28" s="34" t="s">
        <v>54</v>
      </c>
    </row>
    <row r="29" spans="1:8" x14ac:dyDescent="0.25">
      <c r="B29" s="34" t="s">
        <v>39</v>
      </c>
    </row>
    <row r="30" spans="1:8" x14ac:dyDescent="0.25">
      <c r="B30" s="34" t="s">
        <v>55</v>
      </c>
    </row>
    <row r="31" spans="1:8" x14ac:dyDescent="0.25">
      <c r="B31" s="34" t="s">
        <v>58</v>
      </c>
    </row>
    <row r="33" spans="2:2" x14ac:dyDescent="0.25">
      <c r="B33" s="92" t="s">
        <v>76</v>
      </c>
    </row>
  </sheetData>
  <mergeCells count="6">
    <mergeCell ref="H2:H3"/>
    <mergeCell ref="B2:B3"/>
    <mergeCell ref="C2:C3"/>
    <mergeCell ref="D2:D3"/>
    <mergeCell ref="G2:G3"/>
    <mergeCell ref="E2:E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B9" sqref="B9"/>
    </sheetView>
  </sheetViews>
  <sheetFormatPr defaultRowHeight="15" x14ac:dyDescent="0.25"/>
  <cols>
    <col min="1" max="1" width="20.5703125" customWidth="1"/>
    <col min="2" max="2" width="78.85546875" customWidth="1"/>
  </cols>
  <sheetData>
    <row r="1" spans="1:7" ht="105" x14ac:dyDescent="0.25">
      <c r="A1" s="39" t="s">
        <v>70</v>
      </c>
      <c r="B1" s="38" t="s">
        <v>74</v>
      </c>
    </row>
    <row r="3" spans="1:7" ht="135" x14ac:dyDescent="0.25">
      <c r="A3" s="39" t="s">
        <v>71</v>
      </c>
      <c r="B3" s="38" t="s">
        <v>75</v>
      </c>
    </row>
    <row r="5" spans="1:7" ht="30" x14ac:dyDescent="0.25">
      <c r="A5" s="39" t="s">
        <v>72</v>
      </c>
      <c r="B5" s="38" t="s">
        <v>73</v>
      </c>
    </row>
    <row r="8" spans="1:7" ht="180" customHeight="1" x14ac:dyDescent="0.25">
      <c r="A8" s="37" t="s">
        <v>98</v>
      </c>
      <c r="B8" s="119" t="s">
        <v>97</v>
      </c>
      <c r="C8" s="119"/>
      <c r="D8" s="119"/>
      <c r="E8" s="119"/>
      <c r="F8" s="119"/>
      <c r="G8" s="119"/>
    </row>
  </sheetData>
  <mergeCells count="1">
    <mergeCell ref="B8: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2017 June 06  Agenda</vt:lpstr>
      <vt:lpstr>EC Roster - Vote Calculator</vt:lpstr>
      <vt:lpstr>Agenda item 6.04</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2017-09-19T23:41:17Z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