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r05\Documents\IEEE files and notes\802 EC files\2017 June 6 Interim Call\"/>
    </mc:Choice>
  </mc:AlternateContent>
  <bookViews>
    <workbookView xWindow="0" yWindow="0" windowWidth="18000" windowHeight="7275"/>
  </bookViews>
  <sheets>
    <sheet name="2017 June 06  Agenda" sheetId="1" r:id="rId1"/>
    <sheet name="EC Roster - Vote Calculator" sheetId="2" r:id="rId2"/>
  </sheets>
  <definedNames>
    <definedName name="_xlnm.Print_Area" localSheetId="0">'2017 June 06  Agenda'!$A$1:$G$35</definedName>
  </definedNames>
  <calcPr calcId="171027"/>
</workbook>
</file>

<file path=xl/calcChain.xml><?xml version="1.0" encoding="utf-8"?>
<calcChain xmlns="http://schemas.openxmlformats.org/spreadsheetml/2006/main">
  <c r="F12" i="1" l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A25" i="1"/>
  <c r="H24" i="2" l="1"/>
  <c r="H23" i="2"/>
  <c r="H22" i="2"/>
  <c r="G24" i="2"/>
  <c r="G23" i="2"/>
  <c r="G22" i="2"/>
  <c r="F8" i="1" l="1"/>
  <c r="E22" i="2" l="1"/>
  <c r="D22" i="2" l="1"/>
  <c r="F9" i="1"/>
  <c r="F10" i="1" s="1"/>
  <c r="F11" i="1" s="1"/>
  <c r="A8" i="1"/>
  <c r="A9" i="1" s="1"/>
  <c r="A10" i="1" s="1"/>
  <c r="A11" i="1" s="1"/>
  <c r="A12" i="1" s="1"/>
  <c r="A13" i="1" s="1"/>
  <c r="A14" i="1" s="1"/>
  <c r="A18" i="1" l="1"/>
  <c r="A15" i="1"/>
  <c r="A16" i="1" s="1"/>
  <c r="A17" i="1" s="1"/>
  <c r="A19" i="1" l="1"/>
  <c r="A20" i="1" s="1"/>
  <c r="A21" i="1" s="1"/>
  <c r="A22" i="1" s="1"/>
  <c r="A23" i="1" s="1"/>
  <c r="A24" i="1" s="1"/>
  <c r="A26" i="1"/>
  <c r="A31" i="1" s="1"/>
  <c r="A32" i="1" s="1"/>
  <c r="G32" i="1" l="1"/>
  <c r="A33" i="1"/>
  <c r="A27" i="1"/>
  <c r="A28" i="1" s="1"/>
  <c r="A29" i="1" s="1"/>
  <c r="A30" i="1" s="1"/>
</calcChain>
</file>

<file path=xl/sharedStrings.xml><?xml version="1.0" encoding="utf-8"?>
<sst xmlns="http://schemas.openxmlformats.org/spreadsheetml/2006/main" count="129" uniqueCount="97">
  <si>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</si>
  <si>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</si>
  <si>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</si>
  <si>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</si>
  <si>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</si>
  <si>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</si>
  <si>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</si>
  <si>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</si>
  <si>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</si>
  <si>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</si>
  <si>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</si>
  <si>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</si>
  <si>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</si>
  <si>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</si>
  <si>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Paul Nicolich</t>
  </si>
  <si>
    <t>Vice Chair</t>
  </si>
  <si>
    <t>Pat Thaler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</si>
  <si>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</si>
  <si>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</si>
  <si>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</si>
  <si>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</si>
  <si>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</si>
  <si>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</si>
  <si>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</si>
  <si>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</si>
  <si>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</si>
  <si>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</si>
  <si>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Radhakrishna Canchi</t>
  </si>
  <si>
    <t>Subir Das</t>
  </si>
  <si>
    <t>Apurva Mody</t>
  </si>
  <si>
    <t>Memb Emer</t>
  </si>
  <si>
    <t>Geoff Thompson</t>
  </si>
  <si>
    <t> Total Eligible 
EC Voters</t>
  </si>
  <si>
    <t>Adrian Stephens</t>
  </si>
  <si>
    <t>Other attendeess :</t>
  </si>
  <si>
    <t>ME - Motion, External, MI - Motion, Internal, 
DT- Discussion Topic, II - Information Item</t>
  </si>
  <si>
    <t>Treasurer</t>
  </si>
  <si>
    <t>Tim Godfrey</t>
  </si>
  <si>
    <t>EC Action Item Status review</t>
  </si>
  <si>
    <t>Nikolich / D'Ambrosia</t>
  </si>
  <si>
    <t>Dawn Slykhouse (Face-to-Face)</t>
  </si>
  <si>
    <t>Glenn Parsons</t>
  </si>
  <si>
    <t>D'Ambrosia</t>
  </si>
  <si>
    <t>DT</t>
  </si>
  <si>
    <t>Update - EC Action Item Summary</t>
  </si>
  <si>
    <t>Bob Heile</t>
  </si>
  <si>
    <t>Rich Kennedy</t>
  </si>
  <si>
    <t xml:space="preserve">APPROVE OR MODIFY AGENDA - </t>
  </si>
  <si>
    <t>Heile</t>
  </si>
  <si>
    <t xml:space="preserve"> Adjourn</t>
  </si>
  <si>
    <t>ME*</t>
  </si>
  <si>
    <t>Rosdahl/Heile</t>
  </si>
  <si>
    <t>Stephens</t>
  </si>
  <si>
    <t>II*</t>
  </si>
  <si>
    <t>Motions from WG Chairs</t>
  </si>
  <si>
    <t>Potential Fee Waiver Requests for the next plenary session</t>
  </si>
  <si>
    <t>update:</t>
  </si>
  <si>
    <t>DT/MI</t>
  </si>
  <si>
    <t>ME</t>
  </si>
  <si>
    <t>Nic Orlando - IEEE-SA</t>
  </si>
  <si>
    <t>Patrick Slatts - IEEE-SA</t>
  </si>
  <si>
    <t>Jonathan Goldberg - IEEE-SA</t>
  </si>
  <si>
    <t>Jodi Haasz - IEEE-SA</t>
  </si>
  <si>
    <t>Rick Alvin (Linespeed)</t>
  </si>
  <si>
    <t>Tuesday 1:00PM-3:00PM ET, 6 June 2017</t>
  </si>
  <si>
    <t>Report: July 2017 Plenary Status</t>
  </si>
  <si>
    <t>Rosdahl/Gilb</t>
  </si>
  <si>
    <t>Selection of 2019/2020 Future Venue options</t>
  </si>
  <si>
    <t>Discussion/decision on 2018 November Venue options (Shouzho vs Bangkok)</t>
  </si>
  <si>
    <t>802.15 Motion to withdraw PAR for P802.15.4/Cor 1.
Motion: Move that the EC approve the 802.15 request to NesCom to withdraw the PAR for P802.15.4-2011/Cor 1.  
Moved by Heile, Second by Gilb (WG 18,0,0)</t>
  </si>
  <si>
    <t>Note that slide 5 'Process: how does a WG send a draft (or ratified standard) to SC6 for information or review?' of the 'IEEE 802 Process for Interactions with ISO/IEC JTC 1/SC 6' dated 26th August 2016 &lt;https://mentor.ieee.org/802.11/dcn/15/11-15-1287-02-0jtc-ieee-802-process-for-interactions-with-iso-iec-jtc-1-sc-6-7.pptx&gt; states under the item 'Approval' that 'The approval will normally be on the IEEE 802 EC consent agenda'.</t>
  </si>
  <si>
    <t>Marks</t>
  </si>
  <si>
    <t>Venue Issues</t>
  </si>
  <si>
    <t>VISA Request Letters - Process and Costs</t>
  </si>
  <si>
    <t>Information Item: AANI Liaison
The 802.11 WG approved the liaison statement in https://mentor.ieee.org/802.11/dcn/16/11-16-1574-03-AANI-draft-ls-from-802-11-to-3gpp-sa-requesting-status-and-information-on-wlan-integration-in-3gpp-nextgen-system.docx  from IEEE 802.11 to 3GPP SA Requesting Status and Information on WLAN integration in 3GPP NextGen System, granting the WG chair editorial license.
Result in the WG: 31-0-4</t>
  </si>
  <si>
    <t>Information Item: 3GPP RAN4 Liaison
WG11 approved the liaison in https://mentor.ieee.org/802.11/dcn/17/11-17-0738-03-0000-proposed-ls-to-3gpp-ran4-on-sir-for-below-ed-tests.docx , granting the WG chair editorial license
Noting: r2 was approved. R3 contains editorial changes
The WG motion indicated this was a liaison from IEEE 802,  whereas the document itself clearly indicates this is from the WG.  The WG chair resolved this conflict by liaising the document directly.
WG11 result (y/n/a): 15,0,7</t>
  </si>
  <si>
    <t>Information Item: 3GPP RAN WG2 Liaison:
WG11 approved the liaison in https://mentor.ieee.org/802.11/dcn/17/11-17-0378-02-AANI-reply-ls-to-reply-ls-from-3gpp-ran2-on-estimated-throughput-11-17-315r0.docx, granting the WG chair editorial license
Noting: r1 was approved. R2 contains editorial changes
The WG motion indicated this was a liaison from IEEE 802,  whereas the document itself clearly indicates this is from the WG.  The WG chair resolved this conflict by liaising the document directly.
WG11 result (y/n/a): 76,0,10</t>
  </si>
  <si>
    <t>06 June
Voters presence Attendance</t>
  </si>
  <si>
    <t>yes</t>
  </si>
  <si>
    <t xml:space="preserve">No </t>
  </si>
  <si>
    <t>abstain</t>
  </si>
  <si>
    <t>nv</t>
  </si>
  <si>
    <t>minutes not allocated.</t>
  </si>
  <si>
    <t>DRAFT AGENDA  -  IEEE 802 LMSC EXECUTIVE COMMITTEE INTERIM TELECON</t>
  </si>
  <si>
    <t>R1</t>
  </si>
  <si>
    <t>6/6/2017
Motion</t>
  </si>
  <si>
    <t>Reports from WG and SC Chairs</t>
  </si>
  <si>
    <t>ITU-T JCA IMT-2020 &amp; 5G Workshop
    I want to discuss if we want an 802 level liaison or a WG level or none
    And also make folks aware of the 5G workshop – the same week as our plenary…</t>
  </si>
  <si>
    <t>II/DT</t>
  </si>
  <si>
    <t>Parsons</t>
  </si>
  <si>
    <t>Update to IEEE-SA SASB for their June 2017 meeting regarding the 802.11ax remedial action</t>
  </si>
  <si>
    <t xml:space="preserve">Approve ISO/IEC JTC1 Comment responses re: 802.11-2016:
Motion: Having received comments from ISO/IEC JTC1/SC6 from the 60-day ballot of 802.11-2016 under the PSDO agreement,
Approve https://mentor.ieee.org/802.11/dcn/17/11-17-0629-01-0jtc-proposed-reponse-to-comment-on-802-11-60-day-ballot.docx as communication to ISO/IEC JTC1/SC6 under the PSDO agreement containing responses to the comments received on IEEE Std 802.11-2016, granting the IEEE LMSC chair (or his delegate) editorial license 
In the WG (y/n/a): 41,0,1
Moved: Adrian Stephens
Seconded: Jon Rosdahl
Result: </t>
  </si>
  <si>
    <t xml:space="preserve">Approve ISO/IEC JTC1 Comment responses re: 802.11ai-2016:
Motion: Having received comments from ISO/IEC JTC1/SC6 from the 60-day ballot of 802.11-2016 under the PSDO agreement,
Approve https://mentor.ieee.org/802.11/dcn/17/11-17-0612-01-0jtc-resolution-of-comments-from-n16608.docx  as communication to ISO/IEC JTC1/SC6 under the PSDO agreement containing responses to the comments received on IEEE Std 802.11ai-2016, granting the IEEE LMSC chair (or his delegate) editorial license 
In the WG (y/n/a): 56,0,3
Moved: Adrian Stephens
Seconded: Jon Rosdahl
Result: </t>
  </si>
  <si>
    <t>802.11 PDED (packet detect energy detect) 
Motion: Approve https://mentor.ieee.org/802.11/dcn/17/11-17-0634-04-0000-proposed-ls-to-etsi-bran-wrt-802-11-exception.docx as communication to ETSI BRAN to be sent before 17 June 2017, granting the IEEE LMSC chair (or his delegate) editorial license 
Moved: Adrian Stephens
Seconded:
In the WG: Result: 29-0-7</t>
  </si>
  <si>
    <t>Liaise 802.11 amendments ISO/IEC JTC1/SC6 for informaton:
Motion: Approve liaison of the following drafts to ISO/IEC JTC1/SC6 for information under the PSDO agreement:
P802.11aj D5.0  (In the WG: 31,0,0)
P802.11ak D4.0 (In the WG: 34,0,0)
Moved: Adrian Stephens
Seconded: Jon Rosdahl
Result:</t>
  </si>
  <si>
    <t>802.11 and 802.11ai press release
Motion: Approve https://mentor.ieee.org/802.11/dcn/17/11-17-0672-00-0000-802-11-and-802-11ai-press-release.doc for submission to the IEEE-SA as a press release, granting the IEEE LMSC chair (or his delegate) editorial license.</t>
  </si>
  <si>
    <t>802.16 RevCom Request:
Motion: To forward to RevCom the IEEE Std 802.16 three year, three amendment rule extension request:  (updated to &lt;https://mentor.ieee.org/802.16/dcn/17/16-17-0022-02.pptx&gt;)
Moved: Roger Marks  2nd: Glenn Parsons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</si>
</sst>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 &quot;General"/>
    <numFmt numFmtId="165" formatCode="hh&quot;:&quot;mm&quot; &quot;AM/PM&quot; &quot;"/>
    <numFmt numFmtId="166" formatCode="[$-409]d\-mmm;@"/>
  </numFmts>
  <fonts count="2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8"/>
      <color indexed="8"/>
      <name val="Times New Roman"/>
      <family val="1"/>
    </font>
    <font>
      <b/>
      <sz val="8"/>
      <name val="Times New Roman"/>
      <family val="1"/>
    </font>
    <font>
      <b/>
      <sz val="8"/>
      <color indexed="8"/>
      <name val="Calibri"/>
      <family val="2"/>
      <scheme val="minor"/>
    </font>
    <font>
      <sz val="8"/>
      <color indexed="8"/>
      <name val="Courier New"/>
      <family val="3"/>
    </font>
    <font>
      <sz val="8"/>
      <color indexed="8"/>
      <name val="Times New Roman"/>
      <family val="1"/>
    </font>
    <font>
      <sz val="8"/>
      <name val="Times New Roman"/>
      <family val="1"/>
    </font>
    <font>
      <sz val="8"/>
      <color theme="1"/>
      <name val="Times New Roman"/>
      <family val="1"/>
    </font>
    <font>
      <sz val="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0"/>
      <name val="Times New Roman"/>
      <family val="1"/>
    </font>
    <font>
      <b/>
      <sz val="14"/>
      <color indexed="8"/>
      <name val="Times New Roman"/>
      <family val="1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0" tint="-0.24997711111789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3" fillId="0" borderId="8" xfId="0" applyFont="1" applyBorder="1" applyAlignment="1">
      <alignment horizontal="center" vertical="center"/>
    </xf>
    <xf numFmtId="0" fontId="3" fillId="0" borderId="9" xfId="0" applyFont="1" applyBorder="1"/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/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/>
    <xf numFmtId="0" fontId="3" fillId="0" borderId="12" xfId="0" applyFont="1" applyBorder="1" applyAlignment="1">
      <alignment horizontal="center" vertical="center"/>
    </xf>
    <xf numFmtId="0" fontId="4" fillId="0" borderId="13" xfId="0" applyFont="1" applyBorder="1"/>
    <xf numFmtId="0" fontId="0" fillId="0" borderId="0" xfId="0" applyAlignment="1">
      <alignment horizontal="center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4" borderId="0" xfId="0" applyFont="1" applyFill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64" fontId="7" fillId="0" borderId="1" xfId="0" applyNumberFormat="1" applyFont="1" applyFill="1" applyBorder="1" applyAlignment="1" applyProtection="1">
      <alignment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164" fontId="8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righ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49" fontId="6" fillId="0" borderId="1" xfId="0" applyNumberFormat="1" applyFont="1" applyFill="1" applyBorder="1" applyAlignment="1" applyProtection="1">
      <alignment horizontal="left" vertical="top" wrapText="1"/>
    </xf>
    <xf numFmtId="164" fontId="7" fillId="0" borderId="1" xfId="0" applyNumberFormat="1" applyFont="1" applyFill="1" applyBorder="1" applyAlignment="1" applyProtection="1">
      <alignment horizontal="left" vertical="top" wrapText="1"/>
    </xf>
    <xf numFmtId="165" fontId="6" fillId="0" borderId="1" xfId="0" applyNumberFormat="1" applyFont="1" applyFill="1" applyBorder="1" applyAlignment="1" applyProtection="1">
      <alignment horizontal="right"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8" fillId="2" borderId="1" xfId="0" applyNumberFormat="1" applyFont="1" applyFill="1" applyBorder="1" applyAlignment="1" applyProtection="1">
      <alignment horizontal="left" vertical="top" wrapText="1"/>
    </xf>
    <xf numFmtId="1" fontId="9" fillId="2" borderId="1" xfId="0" applyNumberFormat="1" applyFont="1" applyFill="1" applyBorder="1" applyAlignment="1" applyProtection="1">
      <alignment horizontal="center" vertical="top" wrapText="1"/>
    </xf>
    <xf numFmtId="164" fontId="9" fillId="2" borderId="1" xfId="0" applyNumberFormat="1" applyFont="1" applyFill="1" applyBorder="1" applyAlignment="1" applyProtection="1">
      <alignment horizontal="right" vertical="top" wrapText="1"/>
    </xf>
    <xf numFmtId="164" fontId="6" fillId="3" borderId="3" xfId="0" applyNumberFormat="1" applyFont="1" applyFill="1" applyBorder="1" applyAlignment="1" applyProtection="1">
      <alignment vertical="top" wrapText="1"/>
    </xf>
    <xf numFmtId="164" fontId="7" fillId="3" borderId="3" xfId="0" applyNumberFormat="1" applyFont="1" applyFill="1" applyBorder="1" applyAlignment="1" applyProtection="1">
      <alignment horizontal="left" vertical="top" wrapText="1"/>
    </xf>
    <xf numFmtId="164" fontId="6" fillId="3" borderId="3" xfId="0" applyNumberFormat="1" applyFont="1" applyFill="1" applyBorder="1" applyAlignment="1" applyProtection="1">
      <alignment horizontal="left" vertical="top" wrapText="1"/>
    </xf>
    <xf numFmtId="164" fontId="8" fillId="3" borderId="3" xfId="0" applyNumberFormat="1" applyFont="1" applyFill="1" applyBorder="1" applyAlignment="1" applyProtection="1">
      <alignment horizontal="left" vertical="top" wrapText="1"/>
    </xf>
    <xf numFmtId="1" fontId="6" fillId="3" borderId="3" xfId="0" applyNumberFormat="1" applyFont="1" applyFill="1" applyBorder="1" applyAlignment="1" applyProtection="1">
      <alignment horizontal="center" vertical="top" wrapText="1"/>
    </xf>
    <xf numFmtId="165" fontId="6" fillId="3" borderId="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2" xfId="0" applyNumberFormat="1" applyFont="1" applyFill="1" applyBorder="1" applyAlignment="1" applyProtection="1">
      <alignment horizontal="left" vertical="top" wrapText="1"/>
    </xf>
    <xf numFmtId="164" fontId="8" fillId="0" borderId="2" xfId="0" applyNumberFormat="1" applyFont="1" applyFill="1" applyBorder="1" applyAlignment="1" applyProtection="1">
      <alignment horizontal="left" vertical="top" wrapText="1"/>
    </xf>
    <xf numFmtId="1" fontId="6" fillId="0" borderId="2" xfId="0" applyNumberFormat="1" applyFont="1" applyFill="1" applyBorder="1" applyAlignment="1" applyProtection="1">
      <alignment horizontal="center" vertical="top" wrapText="1"/>
    </xf>
    <xf numFmtId="165" fontId="6" fillId="0" borderId="2" xfId="0" applyNumberFormat="1" applyFont="1" applyFill="1" applyBorder="1" applyAlignment="1" applyProtection="1">
      <alignment horizontal="right" vertical="top" wrapText="1"/>
    </xf>
    <xf numFmtId="2" fontId="10" fillId="0" borderId="2" xfId="0" applyNumberFormat="1" applyFont="1" applyFill="1" applyBorder="1" applyAlignment="1" applyProtection="1">
      <alignment horizontal="left" vertical="top" wrapText="1"/>
    </xf>
    <xf numFmtId="2" fontId="11" fillId="0" borderId="2" xfId="0" applyNumberFormat="1" applyFont="1" applyFill="1" applyBorder="1" applyAlignment="1" applyProtection="1">
      <alignment horizontal="left" vertical="top" wrapText="1"/>
    </xf>
    <xf numFmtId="1" fontId="10" fillId="0" borderId="2" xfId="0" applyNumberFormat="1" applyFont="1" applyFill="1" applyBorder="1" applyAlignment="1" applyProtection="1">
      <alignment horizontal="center" vertical="top" wrapText="1"/>
    </xf>
    <xf numFmtId="165" fontId="10" fillId="0" borderId="2" xfId="0" applyNumberFormat="1" applyFont="1" applyFill="1" applyBorder="1" applyAlignment="1" applyProtection="1">
      <alignment horizontal="right" vertical="top" wrapText="1"/>
    </xf>
    <xf numFmtId="1" fontId="10" fillId="4" borderId="2" xfId="0" applyNumberFormat="1" applyFont="1" applyFill="1" applyBorder="1" applyAlignment="1" applyProtection="1">
      <alignment horizontal="center" vertical="top" wrapText="1"/>
    </xf>
    <xf numFmtId="0" fontId="12" fillId="0" borderId="2" xfId="0" applyFont="1" applyBorder="1" applyAlignment="1">
      <alignment vertical="top" wrapText="1"/>
    </xf>
    <xf numFmtId="0" fontId="13" fillId="0" borderId="2" xfId="0" applyFont="1" applyBorder="1" applyAlignment="1">
      <alignment vertical="top" wrapText="1"/>
    </xf>
    <xf numFmtId="2" fontId="10" fillId="0" borderId="2" xfId="0" applyNumberFormat="1" applyFont="1" applyFill="1" applyBorder="1" applyAlignment="1" applyProtection="1">
      <alignment horizontal="left" vertical="top" wrapText="1" indent="1"/>
    </xf>
    <xf numFmtId="0" fontId="12" fillId="4" borderId="2" xfId="0" applyFont="1" applyFill="1" applyBorder="1" applyAlignment="1">
      <alignment horizontal="left" vertical="top" wrapText="1"/>
    </xf>
    <xf numFmtId="2" fontId="15" fillId="2" borderId="2" xfId="0" applyNumberFormat="1" applyFont="1" applyFill="1" applyBorder="1" applyAlignment="1" applyProtection="1">
      <alignment horizontal="left" vertical="top" wrapText="1"/>
    </xf>
    <xf numFmtId="0" fontId="15" fillId="2" borderId="2" xfId="0" applyFont="1" applyFill="1" applyBorder="1" applyAlignment="1">
      <alignment vertical="top" wrapText="1"/>
    </xf>
    <xf numFmtId="1" fontId="15" fillId="2" borderId="2" xfId="0" applyNumberFormat="1" applyFont="1" applyFill="1" applyBorder="1" applyAlignment="1" applyProtection="1">
      <alignment horizontal="center" vertical="top" wrapText="1"/>
    </xf>
    <xf numFmtId="165" fontId="15" fillId="2" borderId="2" xfId="0" applyNumberFormat="1" applyFont="1" applyFill="1" applyBorder="1" applyAlignment="1" applyProtection="1">
      <alignment horizontal="right" vertical="top" wrapText="1"/>
    </xf>
    <xf numFmtId="0" fontId="14" fillId="0" borderId="0" xfId="0" applyFont="1" applyAlignment="1">
      <alignment vertical="top" wrapText="1"/>
    </xf>
    <xf numFmtId="2" fontId="10" fillId="3" borderId="2" xfId="0" applyNumberFormat="1" applyFont="1" applyFill="1" applyBorder="1" applyAlignment="1" applyProtection="1">
      <alignment horizontal="left" vertical="top" wrapText="1"/>
    </xf>
    <xf numFmtId="2" fontId="11" fillId="3" borderId="2" xfId="0" applyNumberFormat="1" applyFont="1" applyFill="1" applyBorder="1" applyAlignment="1" applyProtection="1">
      <alignment horizontal="left" vertical="top" wrapText="1"/>
    </xf>
    <xf numFmtId="2" fontId="10" fillId="3" borderId="2" xfId="0" applyNumberFormat="1" applyFont="1" applyFill="1" applyBorder="1" applyAlignment="1" applyProtection="1">
      <alignment horizontal="left" vertical="top" wrapText="1" indent="1"/>
    </xf>
    <xf numFmtId="0" fontId="2" fillId="0" borderId="0" xfId="0" applyFont="1" applyFill="1" applyAlignment="1">
      <alignment vertical="top" wrapText="1"/>
    </xf>
    <xf numFmtId="164" fontId="6" fillId="0" borderId="1" xfId="0" applyNumberFormat="1" applyFont="1" applyFill="1" applyBorder="1" applyAlignment="1" applyProtection="1">
      <alignment horizontal="right" vertical="center" wrapText="1"/>
    </xf>
    <xf numFmtId="166" fontId="7" fillId="5" borderId="1" xfId="0" applyNumberFormat="1" applyFont="1" applyFill="1" applyBorder="1" applyAlignment="1" applyProtection="1">
      <alignment horizontal="left" vertical="center" wrapText="1"/>
    </xf>
    <xf numFmtId="0" fontId="2" fillId="0" borderId="0" xfId="0" applyFont="1" applyAlignment="1">
      <alignment horizontal="left" vertical="top" wrapText="1" indent="2"/>
    </xf>
    <xf numFmtId="0" fontId="2" fillId="4" borderId="0" xfId="0" applyFont="1" applyFill="1" applyAlignment="1">
      <alignment horizontal="left" vertical="top" wrapText="1" indent="2"/>
    </xf>
    <xf numFmtId="0" fontId="2" fillId="0" borderId="0" xfId="0" applyFont="1" applyFill="1" applyAlignment="1">
      <alignment horizontal="left" vertical="top" wrapText="1" indent="2"/>
    </xf>
    <xf numFmtId="0" fontId="14" fillId="0" borderId="0" xfId="0" applyFont="1" applyAlignment="1">
      <alignment horizontal="left" vertical="top" wrapText="1" indent="2"/>
    </xf>
    <xf numFmtId="0" fontId="0" fillId="0" borderId="0" xfId="0" applyAlignment="1">
      <alignment horizontal="left" vertical="top" wrapText="1" indent="2"/>
    </xf>
    <xf numFmtId="164" fontId="16" fillId="0" borderId="1" xfId="0" applyNumberFormat="1" applyFont="1" applyFill="1" applyBorder="1" applyAlignment="1" applyProtection="1">
      <alignment horizontal="center" vertical="top" wrapText="1"/>
    </xf>
    <xf numFmtId="0" fontId="17" fillId="0" borderId="0" xfId="0" applyFont="1"/>
    <xf numFmtId="1" fontId="18" fillId="0" borderId="0" xfId="0" applyNumberFormat="1" applyFont="1" applyFill="1" applyAlignment="1">
      <alignment vertical="top" wrapText="1"/>
    </xf>
    <xf numFmtId="0" fontId="18" fillId="0" borderId="0" xfId="0" applyFont="1" applyFill="1" applyAlignment="1">
      <alignment vertical="top" wrapText="1"/>
    </xf>
    <xf numFmtId="0" fontId="5" fillId="0" borderId="20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3" fillId="0" borderId="17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3" fillId="0" borderId="21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0" fillId="0" borderId="28" xfId="0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19" fillId="0" borderId="0" xfId="0" applyFont="1"/>
    <xf numFmtId="2" fontId="10" fillId="0" borderId="2" xfId="0" applyNumberFormat="1" applyFont="1" applyFill="1" applyBorder="1" applyAlignment="1" applyProtection="1">
      <alignment horizontal="left" vertical="center" wrapText="1"/>
    </xf>
    <xf numFmtId="2" fontId="10" fillId="0" borderId="2" xfId="0" applyNumberFormat="1" applyFont="1" applyFill="1" applyBorder="1" applyAlignment="1" applyProtection="1">
      <alignment horizontal="left" vertical="center" wrapText="1" indent="1"/>
    </xf>
    <xf numFmtId="2" fontId="10" fillId="0" borderId="2" xfId="0" applyNumberFormat="1" applyFont="1" applyFill="1" applyBorder="1" applyAlignment="1" applyProtection="1">
      <alignment horizontal="left" vertical="top" wrapText="1" indent="2"/>
    </xf>
    <xf numFmtId="0" fontId="3" fillId="0" borderId="28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3" fillId="0" borderId="19" xfId="0" applyFont="1" applyBorder="1" applyAlignment="1">
      <alignment horizontal="left" vertical="top" wrapText="1" indent="2"/>
    </xf>
    <xf numFmtId="0" fontId="13" fillId="0" borderId="0" xfId="0" applyFont="1" applyAlignment="1">
      <alignment horizontal="left" vertical="top" wrapText="1" indent="2"/>
    </xf>
    <xf numFmtId="16" fontId="3" fillId="0" borderId="14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2" fontId="10" fillId="3" borderId="25" xfId="0" applyNumberFormat="1" applyFont="1" applyFill="1" applyBorder="1" applyAlignment="1" applyProtection="1">
      <alignment horizontal="center" vertical="center" wrapText="1"/>
    </xf>
    <xf numFmtId="2" fontId="10" fillId="3" borderId="29" xfId="0" applyNumberFormat="1" applyFont="1" applyFill="1" applyBorder="1" applyAlignment="1" applyProtection="1">
      <alignment horizontal="center" vertical="center" wrapText="1"/>
    </xf>
    <xf numFmtId="2" fontId="10" fillId="3" borderId="27" xfId="0" applyNumberFormat="1" applyFont="1" applyFill="1" applyBorder="1" applyAlignment="1" applyProtection="1">
      <alignment horizontal="center" vertical="center" wrapText="1"/>
    </xf>
    <xf numFmtId="2" fontId="10" fillId="0" borderId="0" xfId="0" applyNumberFormat="1" applyFont="1" applyFill="1" applyBorder="1" applyAlignment="1" applyProtection="1">
      <alignment horizontal="left" vertical="center" wrapText="1"/>
    </xf>
    <xf numFmtId="0" fontId="0" fillId="0" borderId="0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zoomScale="130" zoomScaleNormal="130" zoomScaleSheetLayoutView="110" workbookViewId="0">
      <selection activeCell="C3" sqref="C3"/>
    </sheetView>
  </sheetViews>
  <sheetFormatPr defaultColWidth="8.85546875" defaultRowHeight="15" x14ac:dyDescent="0.25"/>
  <cols>
    <col min="1" max="1" width="5.5703125" style="15" customWidth="1"/>
    <col min="2" max="2" width="5.7109375" style="15" customWidth="1"/>
    <col min="3" max="3" width="66.85546875" style="15" customWidth="1"/>
    <col min="4" max="4" width="13" style="12" customWidth="1"/>
    <col min="5" max="5" width="5.28515625" style="15" customWidth="1"/>
    <col min="6" max="6" width="8.140625" style="15" customWidth="1"/>
    <col min="7" max="7" width="9.85546875" style="68" customWidth="1"/>
    <col min="8" max="8" width="12.140625" style="15" customWidth="1"/>
    <col min="9" max="9" width="15.85546875" style="15" customWidth="1"/>
    <col min="10" max="16384" width="8.85546875" style="15"/>
  </cols>
  <sheetData>
    <row r="1" spans="1:9" s="13" customFormat="1" ht="15.75" x14ac:dyDescent="0.25">
      <c r="A1" s="17" t="s">
        <v>84</v>
      </c>
      <c r="B1" s="18"/>
      <c r="C1" s="19" t="s">
        <v>83</v>
      </c>
      <c r="D1" s="20"/>
      <c r="E1" s="21"/>
      <c r="F1" s="22"/>
      <c r="G1" s="64"/>
    </row>
    <row r="2" spans="1:9" s="13" customFormat="1" ht="21" x14ac:dyDescent="0.25">
      <c r="A2" s="62" t="s">
        <v>56</v>
      </c>
      <c r="B2" s="63">
        <v>42878</v>
      </c>
      <c r="C2" s="69" t="s">
        <v>64</v>
      </c>
      <c r="D2" s="20"/>
      <c r="E2" s="21"/>
      <c r="F2" s="22"/>
      <c r="G2" s="64"/>
    </row>
    <row r="3" spans="1:9" s="13" customFormat="1" ht="15.75" x14ac:dyDescent="0.25">
      <c r="A3" s="23"/>
      <c r="B3" s="18"/>
      <c r="C3" s="19"/>
      <c r="D3" s="20"/>
      <c r="E3" s="21"/>
      <c r="F3" s="22"/>
      <c r="G3" s="64"/>
    </row>
    <row r="4" spans="1:9" s="13" customFormat="1" ht="21" x14ac:dyDescent="0.25">
      <c r="A4" s="24" t="s">
        <v>2</v>
      </c>
      <c r="B4" s="25" t="s">
        <v>3</v>
      </c>
      <c r="C4" s="23" t="s">
        <v>35</v>
      </c>
      <c r="D4" s="20"/>
      <c r="E4" s="21" t="s">
        <v>3</v>
      </c>
      <c r="F4" s="26" t="s">
        <v>3</v>
      </c>
      <c r="G4" s="64"/>
    </row>
    <row r="5" spans="1:9" s="13" customFormat="1" ht="15.75" x14ac:dyDescent="0.25">
      <c r="A5" s="27"/>
      <c r="B5" s="28"/>
      <c r="C5" s="29" t="s">
        <v>4</v>
      </c>
      <c r="D5" s="30"/>
      <c r="E5" s="31"/>
      <c r="F5" s="32"/>
      <c r="G5" s="64"/>
    </row>
    <row r="6" spans="1:9" s="13" customFormat="1" ht="15.75" x14ac:dyDescent="0.25">
      <c r="A6" s="33"/>
      <c r="B6" s="34"/>
      <c r="C6" s="35" t="s">
        <v>5</v>
      </c>
      <c r="D6" s="36"/>
      <c r="E6" s="37"/>
      <c r="F6" s="38"/>
      <c r="G6" s="64"/>
    </row>
    <row r="7" spans="1:9" s="13" customFormat="1" ht="15.75" x14ac:dyDescent="0.25">
      <c r="A7" s="39"/>
      <c r="B7" s="40"/>
      <c r="C7" s="39"/>
      <c r="D7" s="41"/>
      <c r="E7" s="42"/>
      <c r="F7" s="43"/>
      <c r="G7" s="64"/>
    </row>
    <row r="8" spans="1:9" s="13" customFormat="1" ht="15.75" x14ac:dyDescent="0.25">
      <c r="A8" s="44">
        <f>1</f>
        <v>1</v>
      </c>
      <c r="B8" s="45"/>
      <c r="C8" s="44" t="s">
        <v>6</v>
      </c>
      <c r="D8" s="44" t="s">
        <v>1</v>
      </c>
      <c r="E8" s="46">
        <v>2</v>
      </c>
      <c r="F8" s="47">
        <f>TIME(13,0,0)</f>
        <v>0.54166666666666663</v>
      </c>
      <c r="G8" s="64"/>
    </row>
    <row r="9" spans="1:9" s="13" customFormat="1" ht="15.75" x14ac:dyDescent="0.25">
      <c r="A9" s="44">
        <f t="shared" ref="A9:A12" si="0">A8+1</f>
        <v>2</v>
      </c>
      <c r="B9" s="45" t="s">
        <v>7</v>
      </c>
      <c r="C9" s="44" t="s">
        <v>47</v>
      </c>
      <c r="D9" s="44" t="s">
        <v>1</v>
      </c>
      <c r="E9" s="46">
        <v>10</v>
      </c>
      <c r="F9" s="47">
        <f t="shared" ref="F9:F32" si="1">F8+TIME(0,E8,0)</f>
        <v>0.54305555555555551</v>
      </c>
      <c r="G9" s="97"/>
      <c r="H9" s="98"/>
      <c r="I9" s="98"/>
    </row>
    <row r="10" spans="1:9" s="13" customFormat="1" ht="15.75" x14ac:dyDescent="0.25">
      <c r="A10" s="44">
        <f t="shared" si="0"/>
        <v>3</v>
      </c>
      <c r="B10" s="45" t="s">
        <v>8</v>
      </c>
      <c r="C10" s="44" t="s">
        <v>9</v>
      </c>
      <c r="D10" s="44" t="s">
        <v>1</v>
      </c>
      <c r="E10" s="46">
        <v>3</v>
      </c>
      <c r="F10" s="47">
        <f t="shared" si="1"/>
        <v>0.54999999999999993</v>
      </c>
      <c r="G10" s="64"/>
    </row>
    <row r="11" spans="1:9" s="13" customFormat="1" ht="15.75" x14ac:dyDescent="0.25">
      <c r="A11" s="44">
        <f t="shared" si="0"/>
        <v>4</v>
      </c>
      <c r="B11" s="45" t="s">
        <v>43</v>
      </c>
      <c r="C11" s="44" t="s">
        <v>55</v>
      </c>
      <c r="D11" s="44" t="s">
        <v>1</v>
      </c>
      <c r="E11" s="46">
        <v>5</v>
      </c>
      <c r="F11" s="47">
        <f t="shared" si="1"/>
        <v>0.55208333333333326</v>
      </c>
      <c r="G11" s="64"/>
    </row>
    <row r="12" spans="1:9" s="13" customFormat="1" ht="15.75" x14ac:dyDescent="0.25">
      <c r="A12" s="44">
        <f t="shared" si="0"/>
        <v>5</v>
      </c>
      <c r="B12" s="45" t="s">
        <v>8</v>
      </c>
      <c r="C12" s="44" t="s">
        <v>44</v>
      </c>
      <c r="D12" s="44" t="s">
        <v>42</v>
      </c>
      <c r="E12" s="46">
        <v>10</v>
      </c>
      <c r="F12" s="47">
        <f t="shared" si="1"/>
        <v>0.55555555555555547</v>
      </c>
      <c r="G12" s="64"/>
    </row>
    <row r="13" spans="1:9" s="13" customFormat="1" ht="15.75" x14ac:dyDescent="0.25">
      <c r="A13" s="44">
        <f>A12+1</f>
        <v>6</v>
      </c>
      <c r="B13" s="45"/>
      <c r="C13" s="44" t="s">
        <v>72</v>
      </c>
      <c r="D13" s="44"/>
      <c r="E13" s="46"/>
      <c r="F13" s="47">
        <f t="shared" si="1"/>
        <v>0.56249999999999989</v>
      </c>
      <c r="G13" s="64"/>
    </row>
    <row r="14" spans="1:9" s="13" customFormat="1" ht="15.75" x14ac:dyDescent="0.25">
      <c r="A14" s="44">
        <f>A13+0.01</f>
        <v>6.01</v>
      </c>
      <c r="B14" s="45"/>
      <c r="C14" s="93" t="s">
        <v>65</v>
      </c>
      <c r="D14" s="44" t="s">
        <v>66</v>
      </c>
      <c r="E14" s="48">
        <v>5</v>
      </c>
      <c r="F14" s="47">
        <f t="shared" si="1"/>
        <v>0.56249999999999989</v>
      </c>
      <c r="G14" s="64"/>
    </row>
    <row r="15" spans="1:9" s="13" customFormat="1" ht="15.75" x14ac:dyDescent="0.25">
      <c r="A15" s="44">
        <f>A14+0.01</f>
        <v>6.02</v>
      </c>
      <c r="B15" s="45" t="s">
        <v>57</v>
      </c>
      <c r="C15" s="93" t="s">
        <v>68</v>
      </c>
      <c r="D15" s="44" t="s">
        <v>51</v>
      </c>
      <c r="E15" s="48">
        <v>10</v>
      </c>
      <c r="F15" s="47">
        <f t="shared" si="1"/>
        <v>0.5659722222222221</v>
      </c>
      <c r="G15" s="64"/>
    </row>
    <row r="16" spans="1:9" s="13" customFormat="1" ht="15.75" x14ac:dyDescent="0.25">
      <c r="A16" s="44">
        <f>A15+0.01</f>
        <v>6.0299999999999994</v>
      </c>
      <c r="B16" s="45" t="s">
        <v>57</v>
      </c>
      <c r="C16" s="93" t="s">
        <v>67</v>
      </c>
      <c r="D16" s="44" t="s">
        <v>0</v>
      </c>
      <c r="E16" s="48">
        <v>5</v>
      </c>
      <c r="F16" s="47">
        <f t="shared" si="1"/>
        <v>0.57291666666666652</v>
      </c>
      <c r="G16" s="64"/>
    </row>
    <row r="17" spans="1:9" s="13" customFormat="1" ht="15.75" x14ac:dyDescent="0.25">
      <c r="A17" s="44">
        <f>A16+0.01</f>
        <v>6.0399999999999991</v>
      </c>
      <c r="B17" s="45" t="s">
        <v>43</v>
      </c>
      <c r="C17" s="93" t="s">
        <v>73</v>
      </c>
      <c r="D17" s="44" t="s">
        <v>0</v>
      </c>
      <c r="E17" s="48">
        <v>5</v>
      </c>
      <c r="F17" s="47">
        <f t="shared" si="1"/>
        <v>0.57638888888888873</v>
      </c>
      <c r="G17" s="64"/>
    </row>
    <row r="18" spans="1:9" s="14" customFormat="1" ht="15.75" x14ac:dyDescent="0.25">
      <c r="A18" s="44">
        <f>A13+1</f>
        <v>7</v>
      </c>
      <c r="B18" s="45"/>
      <c r="C18" s="92" t="s">
        <v>54</v>
      </c>
      <c r="D18" s="44"/>
      <c r="E18" s="48"/>
      <c r="F18" s="47">
        <f t="shared" si="1"/>
        <v>0.57986111111111094</v>
      </c>
      <c r="G18" s="65"/>
    </row>
    <row r="19" spans="1:9" s="61" customFormat="1" ht="56.25" x14ac:dyDescent="0.25">
      <c r="A19" s="44">
        <f>A18+0.01</f>
        <v>7.01</v>
      </c>
      <c r="B19" s="45" t="s">
        <v>58</v>
      </c>
      <c r="C19" s="94" t="s">
        <v>96</v>
      </c>
      <c r="D19" s="44" t="s">
        <v>71</v>
      </c>
      <c r="E19" s="46">
        <v>5</v>
      </c>
      <c r="F19" s="47">
        <f t="shared" si="1"/>
        <v>0.57986111111111094</v>
      </c>
      <c r="G19" s="110"/>
      <c r="H19" s="111"/>
      <c r="I19" s="111"/>
    </row>
    <row r="20" spans="1:9" s="14" customFormat="1" ht="123.75" x14ac:dyDescent="0.25">
      <c r="A20" s="44">
        <f>A19+0.01</f>
        <v>7.02</v>
      </c>
      <c r="B20" s="45" t="s">
        <v>58</v>
      </c>
      <c r="C20" s="51" t="s">
        <v>91</v>
      </c>
      <c r="D20" s="44" t="s">
        <v>52</v>
      </c>
      <c r="E20" s="48">
        <v>3</v>
      </c>
      <c r="F20" s="47">
        <f t="shared" si="1"/>
        <v>0.58333333333333315</v>
      </c>
      <c r="G20" s="65"/>
    </row>
    <row r="21" spans="1:9" s="14" customFormat="1" ht="123.75" x14ac:dyDescent="0.25">
      <c r="A21" s="44">
        <f>A20+0.01</f>
        <v>7.0299999999999994</v>
      </c>
      <c r="B21" s="45" t="s">
        <v>58</v>
      </c>
      <c r="C21" s="51" t="s">
        <v>92</v>
      </c>
      <c r="D21" s="44"/>
      <c r="E21" s="48">
        <v>3</v>
      </c>
      <c r="F21" s="47">
        <f t="shared" si="1"/>
        <v>0.58541666666666647</v>
      </c>
      <c r="G21" s="65"/>
    </row>
    <row r="22" spans="1:9" s="14" customFormat="1" ht="90" x14ac:dyDescent="0.25">
      <c r="A22" s="44">
        <f>A21+0.01</f>
        <v>7.0399999999999991</v>
      </c>
      <c r="B22" s="45" t="s">
        <v>58</v>
      </c>
      <c r="C22" s="51" t="s">
        <v>93</v>
      </c>
      <c r="D22" s="44"/>
      <c r="E22" s="48">
        <v>4</v>
      </c>
      <c r="F22" s="47">
        <f t="shared" si="1"/>
        <v>0.5874999999999998</v>
      </c>
      <c r="G22" s="65"/>
    </row>
    <row r="23" spans="1:9" s="13" customFormat="1" ht="101.25" x14ac:dyDescent="0.25">
      <c r="A23" s="58">
        <f>A22+0.01</f>
        <v>7.0499999999999989</v>
      </c>
      <c r="B23" s="59" t="s">
        <v>50</v>
      </c>
      <c r="C23" s="60" t="s">
        <v>94</v>
      </c>
      <c r="D23" s="58" t="s">
        <v>52</v>
      </c>
      <c r="E23" s="48">
        <v>0</v>
      </c>
      <c r="F23" s="47">
        <f t="shared" si="1"/>
        <v>0.59027777777777757</v>
      </c>
      <c r="G23" s="107" t="s">
        <v>70</v>
      </c>
      <c r="H23" s="108"/>
      <c r="I23" s="109"/>
    </row>
    <row r="24" spans="1:9" s="13" customFormat="1" ht="45" x14ac:dyDescent="0.25">
      <c r="A24" s="58">
        <f t="shared" ref="A24:A25" si="2">A23+0.01</f>
        <v>7.0599999999999987</v>
      </c>
      <c r="B24" s="59" t="s">
        <v>50</v>
      </c>
      <c r="C24" s="60" t="s">
        <v>69</v>
      </c>
      <c r="D24" s="58" t="s">
        <v>48</v>
      </c>
      <c r="E24" s="48">
        <v>0</v>
      </c>
      <c r="F24" s="47">
        <f t="shared" si="1"/>
        <v>0.59027777777777757</v>
      </c>
      <c r="G24" s="106"/>
      <c r="H24" s="106"/>
      <c r="I24" s="106"/>
    </row>
    <row r="25" spans="1:9" s="13" customFormat="1" ht="45" x14ac:dyDescent="0.25">
      <c r="A25" s="58">
        <f t="shared" si="2"/>
        <v>7.0699999999999985</v>
      </c>
      <c r="B25" s="59" t="s">
        <v>50</v>
      </c>
      <c r="C25" s="60" t="s">
        <v>95</v>
      </c>
      <c r="D25" s="58" t="s">
        <v>52</v>
      </c>
      <c r="E25" s="48">
        <v>0</v>
      </c>
      <c r="F25" s="47">
        <f t="shared" si="1"/>
        <v>0.59027777777777757</v>
      </c>
      <c r="G25" s="106"/>
      <c r="H25" s="106"/>
      <c r="I25" s="106"/>
    </row>
    <row r="26" spans="1:9" s="13" customFormat="1" ht="15.75" x14ac:dyDescent="0.25">
      <c r="A26" s="44">
        <f>A18+1</f>
        <v>8</v>
      </c>
      <c r="B26" s="45"/>
      <c r="C26" s="44" t="s">
        <v>86</v>
      </c>
      <c r="D26" s="44"/>
      <c r="E26" s="46"/>
      <c r="F26" s="47">
        <f t="shared" si="1"/>
        <v>0.59027777777777757</v>
      </c>
      <c r="G26" s="66"/>
      <c r="H26" s="61"/>
      <c r="I26" s="61"/>
    </row>
    <row r="27" spans="1:9" s="61" customFormat="1" ht="101.25" x14ac:dyDescent="0.25">
      <c r="A27" s="58">
        <f>A26+0.01</f>
        <v>8.01</v>
      </c>
      <c r="B27" s="59" t="s">
        <v>53</v>
      </c>
      <c r="C27" s="60" t="s">
        <v>76</v>
      </c>
      <c r="D27" s="58" t="s">
        <v>52</v>
      </c>
      <c r="E27" s="46">
        <v>0</v>
      </c>
      <c r="F27" s="47">
        <f t="shared" si="1"/>
        <v>0.59027777777777757</v>
      </c>
      <c r="G27" s="66"/>
    </row>
    <row r="28" spans="1:9" s="61" customFormat="1" ht="101.25" x14ac:dyDescent="0.25">
      <c r="A28" s="58">
        <f>A27+0.01</f>
        <v>8.02</v>
      </c>
      <c r="B28" s="59" t="s">
        <v>53</v>
      </c>
      <c r="C28" s="60" t="s">
        <v>75</v>
      </c>
      <c r="D28" s="58" t="s">
        <v>52</v>
      </c>
      <c r="E28" s="46">
        <v>0</v>
      </c>
      <c r="F28" s="47">
        <f t="shared" si="1"/>
        <v>0.59027777777777757</v>
      </c>
      <c r="G28" s="66"/>
    </row>
    <row r="29" spans="1:9" s="61" customFormat="1" ht="78.75" x14ac:dyDescent="0.25">
      <c r="A29" s="58">
        <f t="shared" ref="A29:A30" si="3">A28+0.01</f>
        <v>8.0299999999999994</v>
      </c>
      <c r="B29" s="59" t="s">
        <v>53</v>
      </c>
      <c r="C29" s="60" t="s">
        <v>74</v>
      </c>
      <c r="D29" s="58" t="s">
        <v>52</v>
      </c>
      <c r="E29" s="46">
        <v>0</v>
      </c>
      <c r="F29" s="47">
        <f t="shared" si="1"/>
        <v>0.59027777777777757</v>
      </c>
      <c r="G29" s="66"/>
    </row>
    <row r="30" spans="1:9" s="61" customFormat="1" ht="33.75" x14ac:dyDescent="0.25">
      <c r="A30" s="44">
        <f t="shared" si="3"/>
        <v>8.0399999999999991</v>
      </c>
      <c r="B30" s="45" t="s">
        <v>88</v>
      </c>
      <c r="C30" s="44" t="s">
        <v>87</v>
      </c>
      <c r="D30" s="44" t="s">
        <v>89</v>
      </c>
      <c r="E30" s="46">
        <v>10</v>
      </c>
      <c r="F30" s="47">
        <f t="shared" si="1"/>
        <v>0.59027777777777757</v>
      </c>
      <c r="G30" s="66"/>
    </row>
    <row r="31" spans="1:9" s="61" customFormat="1" ht="15.75" x14ac:dyDescent="0.25">
      <c r="A31" s="44">
        <f>A26+1</f>
        <v>9</v>
      </c>
      <c r="B31" s="45" t="s">
        <v>58</v>
      </c>
      <c r="C31" s="51" t="s">
        <v>90</v>
      </c>
      <c r="D31" s="44" t="s">
        <v>1</v>
      </c>
      <c r="E31" s="48">
        <v>10</v>
      </c>
      <c r="F31" s="47">
        <f t="shared" si="1"/>
        <v>0.59722222222222199</v>
      </c>
      <c r="G31" s="106"/>
      <c r="H31" s="106"/>
      <c r="I31" s="106"/>
    </row>
    <row r="32" spans="1:9" s="61" customFormat="1" ht="25.5" x14ac:dyDescent="0.25">
      <c r="A32" s="44">
        <f>A31+1</f>
        <v>10</v>
      </c>
      <c r="B32" s="45" t="s">
        <v>8</v>
      </c>
      <c r="C32" s="52" t="s">
        <v>38</v>
      </c>
      <c r="D32" s="44" t="s">
        <v>39</v>
      </c>
      <c r="E32" s="48">
        <v>10</v>
      </c>
      <c r="F32" s="47">
        <f t="shared" si="1"/>
        <v>0.60416666666666641</v>
      </c>
      <c r="G32" s="71">
        <f>MINUTE(F33-F32)</f>
        <v>30</v>
      </c>
      <c r="H32" s="72" t="s">
        <v>82</v>
      </c>
    </row>
    <row r="33" spans="1:7" s="14" customFormat="1" ht="15.75" x14ac:dyDescent="0.25">
      <c r="A33" s="53">
        <f>A32+1</f>
        <v>11</v>
      </c>
      <c r="B33" s="53" t="s">
        <v>7</v>
      </c>
      <c r="C33" s="54" t="s">
        <v>49</v>
      </c>
      <c r="D33" s="53" t="s">
        <v>1</v>
      </c>
      <c r="E33" s="55"/>
      <c r="F33" s="56">
        <v>0.625</v>
      </c>
      <c r="G33" s="65"/>
    </row>
    <row r="34" spans="1:7" s="57" customFormat="1" x14ac:dyDescent="0.25">
      <c r="A34" s="49"/>
      <c r="B34" s="49"/>
      <c r="C34" s="49"/>
      <c r="D34" s="49"/>
      <c r="E34" s="49"/>
      <c r="F34" s="50"/>
      <c r="G34" s="67"/>
    </row>
    <row r="37" spans="1:7" x14ac:dyDescent="0.25">
      <c r="C37" s="12"/>
    </row>
    <row r="38" spans="1:7" x14ac:dyDescent="0.25">
      <c r="C38" s="16"/>
    </row>
    <row r="39" spans="1:7" x14ac:dyDescent="0.25">
      <c r="C39" s="16"/>
    </row>
  </sheetData>
  <mergeCells count="3">
    <mergeCell ref="G9:I9"/>
    <mergeCell ref="G19:I19"/>
    <mergeCell ref="G23:I23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zoomScale="110" zoomScaleNormal="110" workbookViewId="0">
      <selection activeCell="J3" sqref="J3"/>
    </sheetView>
  </sheetViews>
  <sheetFormatPr defaultRowHeight="15" x14ac:dyDescent="0.25"/>
  <cols>
    <col min="2" max="2" width="16.28515625" customWidth="1"/>
    <col min="3" max="3" width="21.5703125" customWidth="1"/>
    <col min="4" max="4" width="11.5703125" customWidth="1"/>
    <col min="5" max="8" width="11.5703125" style="11" customWidth="1"/>
  </cols>
  <sheetData>
    <row r="1" spans="2:8" ht="15.75" thickBot="1" x14ac:dyDescent="0.3">
      <c r="F1" s="96"/>
    </row>
    <row r="2" spans="2:8" ht="15.75" customHeight="1" thickTop="1" x14ac:dyDescent="0.25">
      <c r="B2" s="101" t="s">
        <v>10</v>
      </c>
      <c r="C2" s="103" t="s">
        <v>11</v>
      </c>
      <c r="D2" s="105" t="s">
        <v>12</v>
      </c>
      <c r="E2" s="105" t="s">
        <v>77</v>
      </c>
      <c r="F2" s="95"/>
      <c r="G2" s="99" t="s">
        <v>85</v>
      </c>
      <c r="H2" s="99" t="s">
        <v>85</v>
      </c>
    </row>
    <row r="3" spans="2:8" ht="41.25" customHeight="1" thickBot="1" x14ac:dyDescent="0.3">
      <c r="B3" s="102"/>
      <c r="C3" s="104"/>
      <c r="D3" s="100"/>
      <c r="E3" s="100"/>
      <c r="F3" s="86"/>
      <c r="G3" s="100"/>
      <c r="H3" s="100"/>
    </row>
    <row r="4" spans="2:8" ht="15.75" thickTop="1" x14ac:dyDescent="0.25">
      <c r="B4" s="1" t="s">
        <v>13</v>
      </c>
      <c r="C4" s="2" t="s">
        <v>14</v>
      </c>
      <c r="D4" s="3">
        <v>1</v>
      </c>
      <c r="E4" s="78"/>
      <c r="F4" s="87"/>
      <c r="G4" s="82"/>
      <c r="H4" s="82"/>
    </row>
    <row r="5" spans="2:8" x14ac:dyDescent="0.25">
      <c r="B5" s="1" t="s">
        <v>15</v>
      </c>
      <c r="C5" s="2" t="s">
        <v>16</v>
      </c>
      <c r="D5" s="3">
        <v>1</v>
      </c>
      <c r="E5" s="78"/>
      <c r="F5" s="88"/>
      <c r="G5" s="82"/>
      <c r="H5" s="82"/>
    </row>
    <row r="6" spans="2:8" x14ac:dyDescent="0.25">
      <c r="B6" s="4" t="s">
        <v>15</v>
      </c>
      <c r="C6" s="5" t="s">
        <v>17</v>
      </c>
      <c r="D6" s="6">
        <v>1</v>
      </c>
      <c r="E6" s="79"/>
      <c r="F6" s="88"/>
      <c r="G6" s="83"/>
      <c r="H6" s="83"/>
    </row>
    <row r="7" spans="2:8" x14ac:dyDescent="0.25">
      <c r="B7" s="4" t="s">
        <v>18</v>
      </c>
      <c r="C7" s="5" t="s">
        <v>19</v>
      </c>
      <c r="D7" s="6">
        <v>1</v>
      </c>
      <c r="E7" s="79"/>
      <c r="F7" s="88"/>
      <c r="G7" s="83"/>
      <c r="H7" s="83"/>
    </row>
    <row r="8" spans="2:8" x14ac:dyDescent="0.25">
      <c r="B8" s="4" t="s">
        <v>20</v>
      </c>
      <c r="C8" s="5" t="s">
        <v>21</v>
      </c>
      <c r="D8" s="6">
        <v>1</v>
      </c>
      <c r="E8" s="79"/>
      <c r="F8" s="88"/>
      <c r="G8" s="83"/>
      <c r="H8" s="83"/>
    </row>
    <row r="9" spans="2:8" x14ac:dyDescent="0.25">
      <c r="B9" s="4" t="s">
        <v>36</v>
      </c>
      <c r="C9" s="5" t="s">
        <v>22</v>
      </c>
      <c r="D9" s="6">
        <v>1</v>
      </c>
      <c r="E9" s="79"/>
      <c r="F9" s="88"/>
      <c r="G9" s="83"/>
      <c r="H9" s="83"/>
    </row>
    <row r="10" spans="2:8" x14ac:dyDescent="0.25">
      <c r="B10" s="4">
        <v>1</v>
      </c>
      <c r="C10" s="5" t="s">
        <v>41</v>
      </c>
      <c r="D10" s="6">
        <v>1</v>
      </c>
      <c r="E10" s="79"/>
      <c r="F10" s="88"/>
      <c r="G10" s="83"/>
      <c r="H10" s="83"/>
    </row>
    <row r="11" spans="2:8" x14ac:dyDescent="0.25">
      <c r="B11" s="4">
        <v>3</v>
      </c>
      <c r="C11" s="5" t="s">
        <v>23</v>
      </c>
      <c r="D11" s="6">
        <v>1</v>
      </c>
      <c r="E11" s="79"/>
      <c r="F11" s="88"/>
      <c r="G11" s="83"/>
      <c r="H11" s="83"/>
    </row>
    <row r="12" spans="2:8" x14ac:dyDescent="0.25">
      <c r="B12" s="4">
        <v>11</v>
      </c>
      <c r="C12" s="5" t="s">
        <v>33</v>
      </c>
      <c r="D12" s="6">
        <v>1</v>
      </c>
      <c r="E12" s="79"/>
      <c r="F12" s="88"/>
      <c r="G12" s="83"/>
      <c r="H12" s="83"/>
    </row>
    <row r="13" spans="2:8" x14ac:dyDescent="0.25">
      <c r="B13" s="4">
        <v>15</v>
      </c>
      <c r="C13" s="5" t="s">
        <v>45</v>
      </c>
      <c r="D13" s="6">
        <v>1</v>
      </c>
      <c r="E13" s="79"/>
      <c r="F13" s="88"/>
      <c r="G13" s="83"/>
      <c r="H13" s="83"/>
    </row>
    <row r="14" spans="2:8" x14ac:dyDescent="0.25">
      <c r="B14" s="4">
        <v>16</v>
      </c>
      <c r="C14" s="5" t="s">
        <v>24</v>
      </c>
      <c r="D14" s="6">
        <v>1</v>
      </c>
      <c r="E14" s="79"/>
      <c r="F14" s="88"/>
      <c r="G14" s="83"/>
      <c r="H14" s="83"/>
    </row>
    <row r="15" spans="2:8" x14ac:dyDescent="0.25">
      <c r="B15" s="4">
        <v>18</v>
      </c>
      <c r="C15" s="5" t="s">
        <v>46</v>
      </c>
      <c r="D15" s="6">
        <v>1</v>
      </c>
      <c r="E15" s="79"/>
      <c r="F15" s="88"/>
      <c r="G15" s="83"/>
      <c r="H15" s="83"/>
    </row>
    <row r="16" spans="2:8" x14ac:dyDescent="0.25">
      <c r="B16" s="4">
        <v>19</v>
      </c>
      <c r="C16" s="5" t="s">
        <v>26</v>
      </c>
      <c r="D16" s="6">
        <v>1</v>
      </c>
      <c r="E16" s="79"/>
      <c r="F16" s="88"/>
      <c r="G16" s="83"/>
      <c r="H16" s="83"/>
    </row>
    <row r="17" spans="1:8" x14ac:dyDescent="0.25">
      <c r="B17" s="4">
        <v>20</v>
      </c>
      <c r="C17" s="5" t="s">
        <v>27</v>
      </c>
      <c r="D17" s="6" t="s">
        <v>25</v>
      </c>
      <c r="E17" s="80"/>
      <c r="F17" s="89"/>
      <c r="G17" s="84" t="s">
        <v>81</v>
      </c>
      <c r="H17" s="84" t="s">
        <v>81</v>
      </c>
    </row>
    <row r="18" spans="1:8" x14ac:dyDescent="0.25">
      <c r="B18" s="4">
        <v>21</v>
      </c>
      <c r="C18" s="5" t="s">
        <v>28</v>
      </c>
      <c r="D18" s="6">
        <v>1</v>
      </c>
      <c r="E18" s="79"/>
      <c r="F18" s="88"/>
      <c r="G18" s="83"/>
      <c r="H18" s="83"/>
    </row>
    <row r="19" spans="1:8" x14ac:dyDescent="0.25">
      <c r="B19" s="4">
        <v>22</v>
      </c>
      <c r="C19" s="5" t="s">
        <v>29</v>
      </c>
      <c r="D19" s="6">
        <v>1</v>
      </c>
      <c r="E19" s="79"/>
      <c r="F19" s="88"/>
      <c r="G19" s="83"/>
      <c r="H19" s="83"/>
    </row>
    <row r="20" spans="1:8" x14ac:dyDescent="0.25">
      <c r="B20" s="4">
        <v>24</v>
      </c>
      <c r="C20" s="5" t="s">
        <v>37</v>
      </c>
      <c r="D20" s="6">
        <v>1</v>
      </c>
      <c r="E20" s="79"/>
      <c r="F20" s="88"/>
      <c r="G20" s="83"/>
      <c r="H20" s="83"/>
    </row>
    <row r="21" spans="1:8" ht="18" customHeight="1" thickBot="1" x14ac:dyDescent="0.3">
      <c r="B21" s="7" t="s">
        <v>30</v>
      </c>
      <c r="C21" s="8" t="s">
        <v>31</v>
      </c>
      <c r="D21" s="9" t="s">
        <v>25</v>
      </c>
      <c r="E21" s="81"/>
      <c r="F21" s="90"/>
      <c r="G21" s="85" t="s">
        <v>81</v>
      </c>
      <c r="H21" s="85" t="s">
        <v>81</v>
      </c>
    </row>
    <row r="22" spans="1:8" ht="38.25" customHeight="1" thickTop="1" thickBot="1" x14ac:dyDescent="0.3">
      <c r="B22" s="10"/>
      <c r="C22" s="74" t="s">
        <v>32</v>
      </c>
      <c r="D22" s="75">
        <f>SUM(D4:D21)</f>
        <v>16</v>
      </c>
      <c r="E22" s="76">
        <f>SUM(E4:E21)</f>
        <v>0</v>
      </c>
      <c r="F22" s="77" t="s">
        <v>78</v>
      </c>
      <c r="G22" s="73">
        <f>COUNTIF(G4:G20,"y")</f>
        <v>0</v>
      </c>
      <c r="H22" s="73">
        <f>COUNTIF(H4:H20,"y")</f>
        <v>0</v>
      </c>
    </row>
    <row r="23" spans="1:8" ht="17.25" thickTop="1" thickBot="1" x14ac:dyDescent="0.3">
      <c r="F23" s="77" t="s">
        <v>79</v>
      </c>
      <c r="G23" s="73">
        <f>COUNTIF(G4:G20,"n")</f>
        <v>0</v>
      </c>
      <c r="H23" s="73">
        <f>COUNTIF(H4:H20,"n")</f>
        <v>0</v>
      </c>
    </row>
    <row r="24" spans="1:8" ht="17.25" thickTop="1" thickBot="1" x14ac:dyDescent="0.3">
      <c r="F24" s="77" t="s">
        <v>80</v>
      </c>
      <c r="G24" s="73">
        <f>COUNTIF(G4:G20,"a")</f>
        <v>0</v>
      </c>
      <c r="H24" s="73">
        <f>COUNTIF(H4:H20,"a")</f>
        <v>0</v>
      </c>
    </row>
    <row r="25" spans="1:8" ht="15.75" thickTop="1" x14ac:dyDescent="0.25">
      <c r="B25" t="s">
        <v>34</v>
      </c>
    </row>
    <row r="26" spans="1:8" x14ac:dyDescent="0.25">
      <c r="B26" s="91" t="s">
        <v>61</v>
      </c>
    </row>
    <row r="27" spans="1:8" x14ac:dyDescent="0.25">
      <c r="B27" s="91" t="s">
        <v>62</v>
      </c>
    </row>
    <row r="28" spans="1:8" x14ac:dyDescent="0.25">
      <c r="A28" s="70"/>
      <c r="B28" s="91" t="s">
        <v>59</v>
      </c>
    </row>
    <row r="29" spans="1:8" x14ac:dyDescent="0.25">
      <c r="B29" s="91" t="s">
        <v>40</v>
      </c>
    </row>
    <row r="30" spans="1:8" x14ac:dyDescent="0.25">
      <c r="B30" s="91" t="s">
        <v>60</v>
      </c>
    </row>
    <row r="31" spans="1:8" x14ac:dyDescent="0.25">
      <c r="B31" s="91" t="s">
        <v>63</v>
      </c>
    </row>
  </sheetData>
  <mergeCells count="6">
    <mergeCell ref="H2:H3"/>
    <mergeCell ref="B2:B3"/>
    <mergeCell ref="C2:C3"/>
    <mergeCell ref="D2:D3"/>
    <mergeCell ref="G2:G3"/>
    <mergeCell ref="E2:E3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2017 June 06  Agenda</vt:lpstr>
      <vt:lpstr>EC Roster - Vote Calculator</vt:lpstr>
      <vt:lpstr>'2017 June 06 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Jon Rosdahl</cp:lastModifiedBy>
  <cp:lastPrinted>2014-10-07T16:46:30Z</cp:lastPrinted>
  <dcterms:created xsi:type="dcterms:W3CDTF">2014-06-02T22:59:39Z</dcterms:created>
  <dcterms:modified xsi:type="dcterms:W3CDTF">2017-05-23T19:05:08Z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</Properties>
</file>