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8.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1.xml.rels" ContentType="application/vnd.openxmlformats-package.relationships+xml"/>
  <Override PartName="/xl/worksheets/_rels/sheet6.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7"/>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LB202" sheetId="7" state="visible" r:id="rId8"/>
    <sheet name="Statistics" sheetId="8" state="visible" r:id="rId9"/>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6" name="_xlnm._FilterDatabase" vbProcedure="false">LB202!$A$1:$O$67</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<sst xmlns="http://schemas.openxmlformats.org/spreadsheetml/2006/main" count="7203" uniqueCount="2247">
  <si>
    <t xml:space="preserve">Jan 2024</t>
  </si>
  <si>
    <t xml:space="preserve">15-23-0497-15-04me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</si>
  <si>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</si>
  <si>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</si>
  <si>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</si>
  <si>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</si>
  <si>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</si>
  <si>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</si>
  <si>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</si>
  <si>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</si>
  <si>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</si>
  <si>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</si>
  <si>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</si>
  <si>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</si>
  <si>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</si>
  <si>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</si>
  <si>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</si>
  <si>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</si>
  <si>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</si>
  <si>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</si>
  <si>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</si>
  <si>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</si>
  <si>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</si>
  <si>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</si>
  <si>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</si>
  <si>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</si>
  <si>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</si>
  <si>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</si>
  <si>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</si>
  <si>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</si>
  <si>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</si>
  <si>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</si>
  <si>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</si>
  <si>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</si>
  <si>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</si>
  <si>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</si>
  <si>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</si>
  <si>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</si>
  <si>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</si>
  <si>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</si>
  <si>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</si>
  <si>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</si>
  <si>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</si>
  <si>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</si>
  <si>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</si>
  <si>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</si>
  <si>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</si>
  <si>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</si>
  <si>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</si>
  <si>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</si>
  <si>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</si>
  <si>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</si>
  <si>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</si>
  <si>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</si>
  <si>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</si>
  <si>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</si>
  <si>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</si>
  <si>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</si>
  <si>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</si>
  <si>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</si>
  <si>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</si>
  <si>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</si>
  <si>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</si>
  <si>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</si>
  <si>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</si>
  <si>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</si>
  <si>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</si>
  <si>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</si>
  <si>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</si>
  <si>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</si>
  <si>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</si>
  <si>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</si>
  <si>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</si>
  <si>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</si>
  <si>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</si>
  <si>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</si>
  <si>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</si>
  <si>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</si>
  <si>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</si>
  <si>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</si>
  <si>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</si>
  <si>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</si>
  <si>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</si>
  <si>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</si>
  <si>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</si>
  <si>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</si>
  <si>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</si>
  <si>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</si>
  <si>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</si>
  <si>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</si>
  <si>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</si>
  <si>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</si>
  <si>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</si>
  <si>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</si>
  <si>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</si>
  <si>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</si>
  <si>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</si>
  <si>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</si>
  <si>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</si>
  <si>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</si>
  <si>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</si>
  <si>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</si>
  <si>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</si>
  <si>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</si>
  <si>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</si>
  <si>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</si>
  <si>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</si>
  <si>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</si>
  <si>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</si>
  <si>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</si>
  <si>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</si>
  <si>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</si>
  <si>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</si>
  <si>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</si>
  <si>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</si>
  <si>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</si>
  <si>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</si>
  <si>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</si>
  <si>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</si>
  <si>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</si>
  <si>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</si>
  <si>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</si>
  <si>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</si>
  <si>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</si>
  <si>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</si>
  <si>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</si>
  <si>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</si>
  <si>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</si>
  <si>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</si>
  <si>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</si>
  <si>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</si>
  <si>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</si>
  <si>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</si>
  <si>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</si>
  <si>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</si>
  <si>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</si>
  <si>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</si>
  <si>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</si>
  <si>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</si>
  <si>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</si>
  <si>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</si>
  <si>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</si>
  <si>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</si>
  <si>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</si>
  <si>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</si>
  <si>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</si>
  <si>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</si>
  <si>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</si>
  <si>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</si>
  <si>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</si>
  <si>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</si>
  <si>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</si>
  <si>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</si>
  <si>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</si>
  <si>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</si>
  <si>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</si>
  <si>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</si>
  <si>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</si>
  <si>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</si>
  <si>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</si>
  <si>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</si>
  <si>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</si>
  <si>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</si>
  <si>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</si>
  <si>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</si>
  <si>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</si>
  <si>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</si>
  <si>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</si>
  <si>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</si>
  <si>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</si>
  <si>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</si>
  <si>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</si>
  <si>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</si>
  <si>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</si>
  <si>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</si>
  <si>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</si>
  <si>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</si>
  <si>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</si>
  <si>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</si>
  <si>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</si>
  <si>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</si>
  <si>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</si>
  <si>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</si>
  <si>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</si>
  <si>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</si>
  <si>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</si>
  <si>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</si>
  <si>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</si>
  <si>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</si>
  <si>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</si>
  <si>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</si>
  <si>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</si>
  <si>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</si>
  <si>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</si>
  <si>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</si>
  <si>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</si>
  <si>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</si>
  <si>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</si>
  <si>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</si>
  <si>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</si>
  <si>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</si>
  <si>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</si>
  <si>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</si>
  <si>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</si>
  <si>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</si>
  <si>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</si>
  <si>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</si>
  <si>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</si>
  <si>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</si>
  <si>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</si>
  <si>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</si>
  <si>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</si>
  <si>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</si>
  <si>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</si>
  <si>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</si>
  <si>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</si>
  <si>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</si>
  <si>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</si>
  <si>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</si>
  <si>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</si>
  <si>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</si>
  <si>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</si>
  <si>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</si>
  <si>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</si>
  <si>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</si>
  <si>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</si>
  <si>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</si>
  <si>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</si>
  <si>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</si>
  <si>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</si>
  <si>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</si>
  <si>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</si>
  <si>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</si>
  <si>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</si>
  <si>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</si>
  <si>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</si>
  <si>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</si>
  <si>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</si>
  <si>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</si>
  <si>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</si>
  <si>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</si>
  <si>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</si>
  <si>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</si>
  <si>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</si>
  <si>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</si>
  <si>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</si>
  <si>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</si>
  <si>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</si>
  <si>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</si>
  <si>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</si>
  <si>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</si>
  <si>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</si>
  <si>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</si>
  <si>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</si>
  <si>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</si>
  <si>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</si>
  <si>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</si>
  <si>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</si>
  <si>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</si>
  <si>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</si>
  <si>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</si>
  <si>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</si>
  <si>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</si>
  <si>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</si>
  <si>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</si>
  <si>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</si>
  <si>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</si>
  <si>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</si>
  <si>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</si>
  <si>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</si>
  <si>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</si>
  <si>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</si>
  <si>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</si>
  <si>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</si>
  <si>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</si>
  <si>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</si>
  <si>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</si>
  <si>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</si>
  <si>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</si>
  <si>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</si>
  <si>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</si>
  <si>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</si>
  <si>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</si>
  <si>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</si>
  <si>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</si>
  <si>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</si>
  <si>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</si>
  <si>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</si>
  <si>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</si>
  <si>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</si>
  <si>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</si>
  <si>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</si>
  <si>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</si>
  <si>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</si>
  <si>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</si>
  <si>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</si>
  <si>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</si>
  <si>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</si>
  <si>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</si>
  <si>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</si>
  <si>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</si>
  <si>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</si>
  <si>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</si>
  <si>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</si>
  <si>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</si>
  <si>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</si>
  <si>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</si>
  <si>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</si>
  <si>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</si>
  <si>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</si>
  <si>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</si>
  <si>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</si>
  <si>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</si>
  <si>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</si>
  <si>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</si>
  <si>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</si>
  <si>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</si>
  <si>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</si>
  <si>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</si>
  <si>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</si>
  <si>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</si>
  <si>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</si>
  <si>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</si>
  <si>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</si>
  <si>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</si>
  <si>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</si>
  <si>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</si>
  <si>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</si>
  <si>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</si>
  <si>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</si>
  <si>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</si>
  <si>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</si>
  <si>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</si>
  <si>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</si>
  <si>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</si>
  <si>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</si>
  <si>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</si>
  <si>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</si>
  <si>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</si>
  <si>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</si>
  <si>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</si>
  <si>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</si>
  <si>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</si>
  <si>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</si>
  <si>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</si>
  <si>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</si>
  <si>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</si>
  <si>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</si>
  <si>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</si>
  <si>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</si>
  <si>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</si>
  <si>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</si>
  <si>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</si>
  <si>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</si>
  <si>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</si>
  <si>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</si>
  <si>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</si>
  <si>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</si>
  <si>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</si>
  <si>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</si>
  <si>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</si>
  <si>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</si>
  <si>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</si>
  <si>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</si>
  <si>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</si>
  <si>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</si>
  <si>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</si>
  <si>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</si>
  <si>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</si>
  <si>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</si>
  <si>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</si>
  <si>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</si>
  <si>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</si>
  <si>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</si>
  <si>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</si>
  <si>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</si>
  <si>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</si>
  <si>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</si>
  <si>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</si>
  <si>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</si>
  <si>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</si>
  <si>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</si>
  <si>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</si>
  <si>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</si>
  <si>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</si>
  <si>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</si>
  <si>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</si>
  <si>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</si>
  <si>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</si>
  <si>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</si>
  <si>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</si>
  <si>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</si>
  <si>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</si>
  <si>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</si>
  <si>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</si>
  <si>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</si>
  <si>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</si>
  <si>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</si>
  <si>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</si>
  <si>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</si>
  <si>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</si>
  <si>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</si>
  <si>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</si>
  <si>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</si>
  <si>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</si>
  <si>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</si>
  <si>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</si>
  <si>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</si>
  <si>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</si>
  <si>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</si>
  <si>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</si>
  <si>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</si>
  <si>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</si>
  <si>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</si>
  <si>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</si>
  <si>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</si>
  <si>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</si>
  <si>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</si>
  <si>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</si>
  <si>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</si>
  <si>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</si>
  <si>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</si>
  <si>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</si>
  <si>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</si>
  <si>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</si>
  <si>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</si>
  <si>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</si>
  <si>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</si>
  <si>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</si>
  <si>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</si>
  <si>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</si>
  <si>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</si>
  <si>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</si>
  <si>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</si>
  <si>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</si>
  <si>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</si>
  <si>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</si>
  <si>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</si>
  <si>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</si>
  <si>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</si>
  <si>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</si>
  <si>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</si>
  <si>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</si>
  <si>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</si>
  <si>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</si>
  <si>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</si>
  <si>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</si>
  <si>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</si>
  <si>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</si>
  <si>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</si>
  <si>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</si>
  <si>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</si>
  <si>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</si>
  <si>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</si>
  <si>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</si>
  <si>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</si>
  <si>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</si>
  <si>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</si>
  <si>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</si>
  <si>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</si>
  <si>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</si>
  <si>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</si>
  <si>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</si>
  <si>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</si>
  <si>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</si>
  <si>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</si>
  <si>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</si>
  <si>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</si>
  <si>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</si>
  <si>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</si>
  <si>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</si>
  <si>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</si>
  <si>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</si>
  <si>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</si>
  <si>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</si>
  <si>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</si>
  <si>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</si>
  <si>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</si>
  <si>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</si>
  <si>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</si>
  <si>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</si>
  <si>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</si>
  <si>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</si>
  <si>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</si>
  <si>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</si>
  <si>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</si>
  <si>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</si>
  <si>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</si>
  <si>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</si>
  <si>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</si>
  <si>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</si>
  <si>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</si>
  <si>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</si>
  <si>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</si>
  <si>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</si>
  <si>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</si>
  <si>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</si>
  <si>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</si>
  <si>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</si>
  <si>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</si>
  <si>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</si>
  <si>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</si>
  <si>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</si>
  <si>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</si>
  <si>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</si>
  <si>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</si>
  <si>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</si>
  <si>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</si>
  <si>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</si>
  <si>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</si>
  <si>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</si>
  <si>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</si>
  <si>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</si>
  <si>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</si>
  <si>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</si>
  <si>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</si>
  <si>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</si>
  <si>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</si>
  <si>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</si>
  <si>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</si>
  <si>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</si>
  <si>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</si>
  <si>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</si>
  <si>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</si>
  <si>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</si>
  <si>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</si>
  <si>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</si>
  <si>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</si>
  <si>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</si>
  <si>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</si>
  <si>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</si>
  <si>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</si>
  <si>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</si>
  <si>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</si>
  <si>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</si>
  <si>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</si>
  <si>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</si>
  <si>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</si>
  <si>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</si>
  <si>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</si>
  <si>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</si>
  <si>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</si>
  <si>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</si>
  <si>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</si>
  <si>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</si>
  <si>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</si>
  <si>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</si>
  <si>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</si>
  <si>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</si>
  <si>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</si>
  <si>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</si>
  <si>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</si>
  <si>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</si>
  <si>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</si>
  <si>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</si>
  <si>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</si>
  <si>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</si>
  <si>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</si>
  <si>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</si>
  <si>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</si>
  <si>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</si>
  <si>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</si>
  <si>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</si>
  <si>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</si>
  <si>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</si>
  <si>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</si>
  <si>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</si>
  <si>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</si>
  <si>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</si>
  <si>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</si>
  <si>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</si>
  <si>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</si>
  <si>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</si>
  <si>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</si>
  <si>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</si>
  <si>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</si>
  <si>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</si>
  <si>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</si>
  <si>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</si>
  <si>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</si>
  <si>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</si>
  <si>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</si>
  <si>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</si>
  <si>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</si>
  <si>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</si>
  <si>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</si>
  <si>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</si>
  <si>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</si>
  <si>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</si>
  <si>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</si>
  <si>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</si>
  <si>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</si>
  <si>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</si>
  <si>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</si>
  <si>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</si>
  <si>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</si>
  <si>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</si>
  <si>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</si>
  <si>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</si>
  <si>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</si>
  <si>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</si>
  <si>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</si>
  <si>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</si>
  <si>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</si>
  <si>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</si>
  <si>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</si>
  <si>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</si>
  <si>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</si>
  <si>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</si>
  <si>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</si>
  <si>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</si>
  <si>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</si>
  <si>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</si>
  <si>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</si>
  <si>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</si>
  <si>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</si>
  <si>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</si>
  <si>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</si>
  <si>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</si>
  <si>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</si>
  <si>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</si>
  <si>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</si>
  <si>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</si>
  <si>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</si>
  <si>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</si>
  <si>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</si>
  <si>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</si>
  <si>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</si>
  <si>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</si>
  <si>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</si>
  <si>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</si>
  <si>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</si>
  <si>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</si>
  <si>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</si>
  <si>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</si>
  <si>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</si>
  <si>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</si>
  <si>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</si>
  <si>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</si>
  <si>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</si>
  <si>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</si>
  <si>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</si>
  <si>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</si>
  <si>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</si>
  <si>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</si>
  <si>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</si>
  <si>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</si>
  <si>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</si>
  <si>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</si>
  <si>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</si>
  <si>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</si>
  <si>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</si>
  <si>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</si>
  <si>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</si>
  <si>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</si>
  <si>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</si>
  <si>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</si>
  <si>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</si>
  <si>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</si>
  <si>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</si>
  <si>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</si>
  <si>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</si>
  <si>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</si>
  <si>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</si>
  <si>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</si>
  <si>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</si>
  <si>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</si>
  <si>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</si>
  <si>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</si>
  <si>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</si>
  <si>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</si>
  <si>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</si>
  <si>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</si>
  <si>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</si>
  <si>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</si>
  <si>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</si>
  <si>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</si>
  <si>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</si>
  <si>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</si>
  <si>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</si>
  <si>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</si>
  <si>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</si>
  <si>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</si>
  <si>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</si>
  <si>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</si>
  <si>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</si>
  <si>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</si>
  <si>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</si>
  <si>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</si>
  <si>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</si>
  <si>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</si>
  <si>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</si>
  <si>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</si>
  <si>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</si>
  <si>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</si>
  <si>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</si>
  <si>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</si>
  <si>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</si>
  <si>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</si>
  <si>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</si>
  <si>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</si>
  <si>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</si>
  <si>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</si>
  <si>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</si>
  <si>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</si>
  <si>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</si>
  <si>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</si>
  <si>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</si>
  <si>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</si>
  <si>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</si>
  <si>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</si>
  <si>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</si>
  <si>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</si>
  <si>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</si>
  <si>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</si>
  <si>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</si>
  <si>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</si>
  <si>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</si>
  <si>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</si>
  <si>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</si>
  <si>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</si>
  <si>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</si>
  <si>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</si>
  <si>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</si>
  <si>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</si>
  <si>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</si>
  <si>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</si>
  <si>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</si>
  <si>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</si>
  <si>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</si>
  <si>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</si>
  <si>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</si>
  <si>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</si>
  <si>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</si>
  <si>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</si>
  <si>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</si>
  <si>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</si>
  <si>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</si>
  <si>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</si>
  <si>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</si>
  <si>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</si>
  <si>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</si>
  <si>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</si>
  <si>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</si>
  <si>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</si>
  <si>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</si>
  <si>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</si>
  <si>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</si>
  <si>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</si>
  <si>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</si>
  <si>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</si>
  <si>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</si>
  <si>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</si>
  <si>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</si>
  <si>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</si>
  <si>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</si>
  <si>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</si>
  <si>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</si>
  <si>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</si>
  <si>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</si>
  <si>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</si>
  <si>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</si>
  <si>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</si>
  <si>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</si>
  <si>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</si>
  <si>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</si>
  <si>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</si>
  <si>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</si>
  <si>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</si>
  <si>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</si>
  <si>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</si>
  <si>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</si>
  <si>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</si>
  <si>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</si>
  <si>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</si>
  <si>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</si>
  <si>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</si>
  <si>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</si>
  <si>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</si>
  <si>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</si>
  <si>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</si>
  <si>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</si>
  <si>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</si>
  <si>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</si>
  <si>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</si>
  <si>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</si>
  <si>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</si>
  <si>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</si>
  <si>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</si>
  <si>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</si>
  <si>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</si>
  <si>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</si>
  <si>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</si>
  <si>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</si>
  <si>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</si>
  <si>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</si>
  <si>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</si>
  <si>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</si>
  <si>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</si>
  <si>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</si>
  <si>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</si>
  <si>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</si>
  <si>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</si>
  <si>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</si>
  <si>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</si>
  <si>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</si>
  <si>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</si>
  <si>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</si>
  <si>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</si>
  <si>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</si>
  <si>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</si>
  <si>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</si>
  <si>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</si>
  <si>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</si>
  <si>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</si>
  <si>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</si>
  <si>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</si>
  <si>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</si>
  <si>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</si>
  <si>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</si>
  <si>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</si>
  <si>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</si>
  <si>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</si>
  <si>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</si>
  <si>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</si>
  <si>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</si>
  <si>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</si>
  <si>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</si>
  <si>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</si>
  <si>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</si>
  <si>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</si>
  <si>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</si>
  <si>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</si>
  <si>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</si>
  <si>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</si>
  <si>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</si>
  <si>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</si>
  <si>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</si>
  <si>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</si>
  <si>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</si>
  <si>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</si>
  <si>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</si>
  <si>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</si>
  <si>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</si>
  <si>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</si>
  <si>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</si>
  <si>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</si>
  <si>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</si>
  <si>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</si>
  <si>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</si>
  <si>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</si>
  <si>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</si>
  <si>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</si>
  <si>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</si>
  <si>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</si>
  <si>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</si>
  <si>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</si>
  <si>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</si>
  <si>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</si>
  <si>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</si>
  <si>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</si>
  <si>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</si>
  <si>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</si>
  <si>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</si>
  <si>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</si>
  <si>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</si>
  <si>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</si>
  <si>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</si>
  <si>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</si>
  <si>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</si>
  <si>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</si>
  <si>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</si>
  <si>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</si>
  <si>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</si>
  <si>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</si>
  <si>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</si>
  <si>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</si>
  <si>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</si>
  <si>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</si>
  <si>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</si>
  <si>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</si>
  <si>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</si>
  <si>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</si>
  <si>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</si>
  <si>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</si>
  <si>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</si>
  <si>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</si>
  <si>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</si>
  <si>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</si>
  <si>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</si>
  <si>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</si>
  <si>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</si>
  <si>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</si>
  <si>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</si>
  <si>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</si>
  <si>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</si>
  <si>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</si>
  <si>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</si>
  <si>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</si>
  <si>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</si>
  <si>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</si>
  <si>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</si>
  <si>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</si>
  <si>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</si>
  <si>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</si>
  <si>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</si>
  <si>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</si>
  <si>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</si>
  <si>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</si>
  <si>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</si>
  <si>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</si>
  <si>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</si>
  <si>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</si>
  <si>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</si>
  <si>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</si>
  <si>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</si>
  <si>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</si>
  <si>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</si>
  <si>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</si>
  <si>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</si>
  <si>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</si>
  <si>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</si>
  <si>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</si>
  <si>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</si>
  <si>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</si>
  <si>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</si>
  <si>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</si>
  <si>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</si>
  <si>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</si>
  <si>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</si>
  <si>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</si>
  <si>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</si>
  <si>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</si>
  <si>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</si>
  <si>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</si>
  <si>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</si>
  <si>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</si>
  <si>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</si>
  <si>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</si>
  <si>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</si>
  <si>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</si>
  <si>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</si>
  <si>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</si>
  <si>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</si>
  <si>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</si>
  <si>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</si>
  <si>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</si>
  <si>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</si>
  <si>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</si>
  <si>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</si>
  <si>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</si>
  <si>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</si>
  <si>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</si>
  <si>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</si>
  <si>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</si>
  <si>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</si>
  <si>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</si>
  <si>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</si>
  <si>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</si>
  <si>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</si>
  <si>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</si>
  <si>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</si>
  <si>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</si>
  <si>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</si>
  <si>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</si>
  <si>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</si>
  <si>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</si>
  <si>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</si>
  <si>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</si>
  <si>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</si>
  <si>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</si>
  <si>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</si>
  <si>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</si>
  <si>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</si>
  <si>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</si>
  <si>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</si>
  <si>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</si>
  <si>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</si>
  <si>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</si>
  <si>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</si>
  <si>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</si>
  <si>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</si>
  <si>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</si>
  <si>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</si>
  <si>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</si>
  <si>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</si>
  <si>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</si>
  <si>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</si>
  <si>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</si>
  <si>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</si>
  <si>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</si>
  <si>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</si>
  <si>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</si>
  <si>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</si>
  <si>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</si>
  <si>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</si>
  <si>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</si>
  <si>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</si>
  <si>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</si>
  <si>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</si>
  <si>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</si>
  <si>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</si>
  <si>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</si>
  <si>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</si>
  <si>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</si>
  <si>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</si>
  <si>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</si>
  <si>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</si>
  <si>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</si>
  <si>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</si>
  <si>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</si>
  <si>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</si>
  <si>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</si>
  <si>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</si>
  <si>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</si>
  <si>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</si>
  <si>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</si>
  <si>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</si>
  <si>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</si>
  <si>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</si>
  <si>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</si>
  <si>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</si>
  <si>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</si>
  <si>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</si>
  <si>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</si>
  <si>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</si>
  <si>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</si>
  <si>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</si>
  <si>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</si>
  <si>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</si>
  <si>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</si>
  <si>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</si>
  <si>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</si>
  <si>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</si>
  <si>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</si>
  <si>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</si>
  <si>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</si>
  <si>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</si>
  <si>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</si>
  <si>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</si>
  <si>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</si>
  <si>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</si>
  <si>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</si>
  <si>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</si>
  <si>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</si>
  <si>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</si>
  <si>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</si>
  <si>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</si>
  <si>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</si>
  <si>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</si>
  <si>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</si>
  <si>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</si>
  <si>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</si>
  <si>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</si>
  <si>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</si>
  <si>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</si>
  <si>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</si>
  <si>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</si>
  <si>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</si>
  <si>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</si>
  <si>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</si>
  <si>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</si>
  <si>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</si>
  <si>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</si>
  <si>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</si>
  <si>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</si>
  <si>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</si>
  <si>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</si>
  <si>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</si>
  <si>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</si>
  <si>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</si>
  <si>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</si>
  <si>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</si>
  <si>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</si>
  <si>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</si>
  <si>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</si>
  <si>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</si>
  <si>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</si>
  <si>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</si>
  <si>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</si>
  <si>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</si>
  <si>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</si>
  <si>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</si>
  <si>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</si>
  <si>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</si>
  <si>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</si>
  <si>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</si>
  <si>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</si>
  <si>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</si>
  <si>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</si>
  <si>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</si>
  <si>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</si>
  <si>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</si>
  <si>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</si>
  <si>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</si>
  <si>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</si>
  <si>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</si>
  <si>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</si>
  <si>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</si>
  <si>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</si>
  <si>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</si>
  <si>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</si>
  <si>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</si>
  <si>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</si>
  <si>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</si>
  <si>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</si>
  <si>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</si>
  <si>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</si>
  <si>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</si>
  <si>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</si>
  <si>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</si>
  <si>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</si>
  <si>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</si>
  <si>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</si>
  <si>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</si>
  <si>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</si>
  <si>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</si>
  <si>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</si>
  <si>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</si>
  <si>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</si>
  <si>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</si>
  <si>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</si>
  <si>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</si>
  <si>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</si>
  <si>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</si>
  <si>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</si>
  <si>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</si>
  <si>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</si>
  <si>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</si>
  <si>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</si>
  <si>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</si>
  <si>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</si>
  <si>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</si>
  <si>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</si>
  <si>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</si>
  <si>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</si>
  <si>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</si>
  <si>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</si>
  <si>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</si>
  <si>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</si>
  <si>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</si>
  <si>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</si>
  <si>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</si>
  <si>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</si>
  <si>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</si>
  <si>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</si>
  <si>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</si>
  <si>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</si>
  <si>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</si>
  <si>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</si>
  <si>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</si>
  <si>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</si>
  <si>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</si>
  <si>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</si>
  <si>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</si>
  <si>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</si>
  <si>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</si>
  <si>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</si>
  <si>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</si>
  <si>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</si>
  <si>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</si>
  <si>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</si>
  <si>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</si>
  <si>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</si>
  <si>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</si>
  <si>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</si>
  <si>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</si>
  <si>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</si>
  <si>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</si>
  <si>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</si>
  <si>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</si>
  <si>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</si>
  <si>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</si>
  <si>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</si>
  <si>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</si>
  <si>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</si>
  <si>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</si>
  <si>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</si>
  <si>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</si>
  <si>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</si>
  <si>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</si>
  <si>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</si>
  <si>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</si>
  <si>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</si>
  <si>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</si>
  <si>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</si>
  <si>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</si>
  <si>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</si>
  <si>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</si>
  <si>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</si>
  <si>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</si>
  <si>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</si>
  <si>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</si>
  <si>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</si>
  <si>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</si>
  <si>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</si>
  <si>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</si>
  <si>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</si>
  <si>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</si>
  <si>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</si>
  <si>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</si>
  <si>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</si>
  <si>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</si>
  <si>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</si>
  <si>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</si>
  <si>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</si>
  <si>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</si>
  <si>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</si>
  <si>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</si>
  <si>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</si>
  <si>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</si>
  <si>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</si>
  <si>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</si>
  <si>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</si>
  <si>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</si>
  <si>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</si>
  <si>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</si>
  <si>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</si>
  <si>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</si>
  <si>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</si>
  <si>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</si>
  <si>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</si>
  <si>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</si>
  <si>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</si>
  <si>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</si>
  <si>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</si>
  <si>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</si>
  <si>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</si>
  <si>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</si>
  <si>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</si>
  <si>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</si>
  <si>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</si>
  <si>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</si>
  <si>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</si>
  <si>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</si>
  <si>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</si>
  <si>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</si>
  <si>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</si>
  <si>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</si>
  <si>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</si>
  <si>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</si>
  <si>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</si>
  <si>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</si>
  <si>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</si>
  <si>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</si>
  <si>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</si>
  <si>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</si>
  <si>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</si>
  <si>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</si>
  <si>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</si>
  <si>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</si>
  <si>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</si>
  <si>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</si>
  <si>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</si>
  <si>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</si>
  <si>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</si>
  <si>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</si>
  <si>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</si>
  <si>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</si>
  <si>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</si>
  <si>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</si>
  <si>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</si>
  <si>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</si>
  <si>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</si>
  <si>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</si>
  <si>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</si>
  <si>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</si>
  <si>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</si>
  <si>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</si>
  <si>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</si>
  <si>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</si>
  <si>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</si>
  <si>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</si>
  <si>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</si>
  <si>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</si>
  <si>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</si>
  <si>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</si>
  <si>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</si>
  <si>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</si>
  <si>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</si>
  <si>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</si>
  <si>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</si>
  <si>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</si>
  <si>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</si>
  <si>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</si>
  <si>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</si>
  <si>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</si>
  <si>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</si>
  <si>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</si>
  <si>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</si>
  <si>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</si>
  <si>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</si>
  <si>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</si>
  <si>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</si>
  <si>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</si>
  <si>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</si>
  <si>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</si>
  <si>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</si>
  <si>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</si>
  <si>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</si>
  <si>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</si>
  <si>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</si>
  <si>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</si>
  <si>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</si>
  <si>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</si>
  <si>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</si>
  <si>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</si>
  <si>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</si>
  <si>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</si>
  <si>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</si>
  <si>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</si>
  <si>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</si>
  <si>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</si>
  <si>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</si>
  <si>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</si>
  <si>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</si>
  <si>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</si>
  <si>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</si>
  <si>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</si>
  <si>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</si>
  <si>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</si>
  <si>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</si>
  <si>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</si>
  <si>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</si>
  <si>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</si>
  <si>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</si>
  <si>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</si>
  <si>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</si>
  <si>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</si>
  <si>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</si>
  <si>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</si>
  <si>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</si>
  <si>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</si>
  <si>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</si>
  <si>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</si>
  <si>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</si>
  <si>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</si>
  <si>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</si>
  <si>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</si>
  <si>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</si>
  <si>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</si>
  <si>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</si>
  <si>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</si>
  <si>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</si>
  <si>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</si>
  <si>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</si>
  <si>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</si>
  <si>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</si>
  <si>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</si>
  <si>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</si>
  <si>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</si>
  <si>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</si>
  <si>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</si>
  <si>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</si>
  <si>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</si>
  <si>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</si>
  <si>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</si>
  <si>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</si>
  <si>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</si>
  <si>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</si>
  <si>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</si>
  <si>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</si>
  <si>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</si>
  <si>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</si>
  <si>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</si>
  <si>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</si>
  <si>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</si>
  <si>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</si>
  <si>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</si>
  <si>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</si>
  <si>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</si>
  <si>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</si>
  <si>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</si>
  <si>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</si>
  <si>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</si>
  <si>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</si>
  <si>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</si>
  <si>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</si>
  <si>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</si>
  <si>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</si>
  <si>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</si>
  <si>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</si>
  <si>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</si>
  <si>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</si>
  <si>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</si>
  <si>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</si>
  <si>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</si>
  <si>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</si>
  <si>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</si>
  <si>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</si>
  <si>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</si>
  <si>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</si>
  <si>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</si>
  <si>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</si>
  <si>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</si>
  <si>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</si>
  <si>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</si>
  <si>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</si>
  <si>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</si>
  <si>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</si>
  <si>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</si>
  <si>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</si>
  <si>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</si>
  <si>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</si>
  <si>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</si>
  <si>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</si>
  <si>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</si>
  <si>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</si>
  <si>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</si>
  <si>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</si>
  <si>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</si>
  <si>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</si>
  <si>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</si>
  <si>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</si>
  <si>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</si>
  <si>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</si>
  <si>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</si>
  <si>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</si>
  <si>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</si>
  <si>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</si>
  <si>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</si>
  <si>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</si>
  <si>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</si>
  <si>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</si>
  <si>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</si>
  <si>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</si>
  <si>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</si>
  <si>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</si>
  <si>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</si>
  <si>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</si>
  <si>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</si>
  <si>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</si>
  <si>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</si>
  <si>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</si>
  <si>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</si>
  <si>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</si>
  <si>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</si>
  <si>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</si>
  <si>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</si>
  <si>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</si>
  <si>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</si>
  <si>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</si>
  <si>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</si>
  <si>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</si>
  <si>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</si>
  <si>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</si>
  <si>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</si>
  <si>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</si>
  <si>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</si>
  <si>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</si>
  <si>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</si>
  <si>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</si>
  <si>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</si>
  <si>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</si>
  <si>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</si>
  <si>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</si>
  <si>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</si>
  <si>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</si>
  <si>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</si>
  <si>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</si>
  <si>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</si>
  <si>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</si>
  <si>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</si>
  <si>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</si>
  <si>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</si>
  <si>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</si>
  <si>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</si>
  <si>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</si>
  <si>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</si>
  <si>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</si>
  <si>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</si>
  <si>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</si>
  <si>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</si>
  <si>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</si>
  <si>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</si>
  <si>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</si>
  <si>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</si>
  <si>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</si>
  <si>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</si>
  <si>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</si>
  <si>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</si>
  <si>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</si>
  <si>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</si>
  <si>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</si>
  <si>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</si>
  <si>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</si>
  <si>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</si>
  <si>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</si>
  <si>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</si>
  <si>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</si>
  <si>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</si>
  <si>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</si>
  <si>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</si>
  <si>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</si>
  <si>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</si>
  <si>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</si>
  <si>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</si>
  <si>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</si>
  <si>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</si>
  <si>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</si>
  <si>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</si>
  <si>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</si>
  <si>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</si>
  <si>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</si>
  <si>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</si>
  <si>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</si>
  <si>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</si>
  <si>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</si>
  <si>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</si>
  <si>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</si>
  <si>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</si>
  <si>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</si>
  <si>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</si>
  <si>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</si>
  <si>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</si>
  <si>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</si>
  <si>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</si>
  <si>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</si>
  <si>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</si>
  <si>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</si>
  <si>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</si>
  <si>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</si>
  <si>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</si>
  <si>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</si>
  <si>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</si>
  <si>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</si>
  <si>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</si>
  <si>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</si>
  <si>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</si>
  <si>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</si>
  <si>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</si>
  <si>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</si>
  <si>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</si>
  <si>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</si>
  <si>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</si>
  <si>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</si>
  <si>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</si>
  <si>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</si>
  <si>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</si>
  <si>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</si>
  <si>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</si>
  <si>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</si>
  <si>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</si>
  <si>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</si>
  <si>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</si>
  <si>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</si>
  <si>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</si>
  <si>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</si>
  <si>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</si>
  <si>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</si>
  <si>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</si>
  <si>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</si>
  <si>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</si>
  <si>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</si>
  <si>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</si>
  <si>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</si>
  <si>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</si>
  <si>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</si>
  <si>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</si>
  <si>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</si>
  <si>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</si>
  <si>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</si>
  <si>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</si>
  <si>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</si>
  <si>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</si>
  <si>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</si>
  <si>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</si>
  <si>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</si>
  <si>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</si>
  <si>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</si>
  <si>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</si>
  <si>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</si>
  <si>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2.4 and 4.8 ksymbol/s supported, 12.5 kHz channel spacing. </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</si>
  <si>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</si>
  <si>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</si>
  <si>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</si>
  <si>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</si>
  <si>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</si>
  <si>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</si>
  <si>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</si>
  <si>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</si>
  <si>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</si>
  <si>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</si>
  <si>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</si>
  <si>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</si>
  <si>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</si>
  <si>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</si>
  <si>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</si>
  <si>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</si>
  <si>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</si>
  <si>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</si>
  <si>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</si>
  <si>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</si>
  <si>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</si>
  <si>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</si>
  <si>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</si>
  <si>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</si>
  <si>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</si>
  <si>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</si>
  <si>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</si>
  <si>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</si>
  <si>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</si>
  <si>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</si>
  <si>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</si>
  <si>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</si>
  <si>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</si>
  <si>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</si>
  <si>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</si>
  <si>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</si>
  <si>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</si>
  <si>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</si>
  <si>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</si>
  <si>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</si>
  <si>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</si>
  <si>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</si>
  <si>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</si>
  <si>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</si>
  <si>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</si>
  <si>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</si>
  <si>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</si>
  <si>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</si>
  <si>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</si>
  <si>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</si>
  <si>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</si>
  <si>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</si>
  <si>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</si>
  <si>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</si>
  <si>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</si>
  <si>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</si>
  <si>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</si>
  <si>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</si>
  <si>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</si>
  <si>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</si>
  <si>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</si>
  <si>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</si>
  <si>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</si>
  <si>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</si>
  <si>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</si>
  <si>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</si>
  <si>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</si>
  <si>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</si>
  <si>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</si>
  <si>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</si>
  <si>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</si>
  <si>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</si>
  <si>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</si>
  <si>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</si>
  <si>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</si>
  <si>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</si>
  <si>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</si>
  <si>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</si>
  <si>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</si>
  <si>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</si>
  <si>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</si>
  <si>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</si>
  <si>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</si>
  <si>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</si>
  <si>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</si>
  <si>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</si>
  <si>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</si>
  <si>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</si>
  <si>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</si>
  <si>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</si>
  <si>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</si>
  <si>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</si>
  <si>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</si>
  <si>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</si>
  <si>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</si>
  <si>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</si>
  <si>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</si>
  <si>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</si>
  <si>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</si>
  <si>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</si>
  <si>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</si>
  <si>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</si>
  <si>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</si>
  <si>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</si>
  <si>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</si>
  <si>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</si>
  <si>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</si>
  <si>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</si>
  <si>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</si>
  <si>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</si>
  <si>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</si>
  <si>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</si>
  <si>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</si>
  <si>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</si>
  <si>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</si>
  <si>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</si>
  <si>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</si>
  <si>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</si>
  <si>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</si>
  <si>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</si>
  <si>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</si>
  <si>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</si>
  <si>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</si>
  <si>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</si>
  <si>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</si>
  <si>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</si>
  <si>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</si>
  <si>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</si>
  <si>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</si>
  <si>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</si>
  <si>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</si>
  <si>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</si>
  <si>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</si>
  <si>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</si>
  <si>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</si>
  <si>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</si>
  <si>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</si>
  <si>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</si>
  <si>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</si>
  <si>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</si>
  <si>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</si>
  <si>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</si>
  <si>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</si>
  <si>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</si>
  <si>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</si>
  <si>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</si>
  <si>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</si>
  <si>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</si>
  <si>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</si>
  <si>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</si>
  <si>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</si>
  <si>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</si>
  <si>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</si>
  <si>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</si>
  <si>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</si>
  <si>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</si>
  <si>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</si>
  <si>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</si>
  <si>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</si>
  <si>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</si>
  <si>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</si>
  <si>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</si>
  <si>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</si>
  <si>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</si>
  <si>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</si>
  <si>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</si>
  <si>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</si>
  <si>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</si>
  <si>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</si>
  <si>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</si>
  <si>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</si>
  <si>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</si>
  <si>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</si>
  <si>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</si>
  <si>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</si>
  <si>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</si>
  <si>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</si>
  <si>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</si>
  <si>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</si>
  <si>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</si>
  <si>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</si>
  <si>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</si>
  <si>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</si>
  <si>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</si>
  <si>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</si>
  <si>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</si>
  <si>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</si>
  <si>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</si>
  <si>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</si>
  <si>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</si>
  <si>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</si>
  <si>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</si>
  <si>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</si>
  <si>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</si>
  <si>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</si>
  <si>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</si>
  <si>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</si>
  <si>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</si>
  <si>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</si>
  <si>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</si>
  <si>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</si>
  <si>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</si>
  <si>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</si>
  <si>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</si>
  <si>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</si>
  <si>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</si>
  <si>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</si>
  <si>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</si>
  <si>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</si>
  <si>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</si>
  <si>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</si>
  <si>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</si>
  <si>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</si>
  <si>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</si>
  <si>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</si>
  <si>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</si>
  <si>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</si>
  <si>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</si>
  <si>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</si>
  <si>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</si>
  <si>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</si>
  <si>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</si>
  <si>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</si>
  <si>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</si>
  <si>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</si>
  <si>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</si>
  <si>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</si>
  <si>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</si>
  <si>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</si>
  <si>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</si>
  <si>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</si>
  <si>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</si>
  <si>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</si>
  <si>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</si>
  <si>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</si>
  <si>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</si>
  <si>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</si>
  <si>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</si>
  <si>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</si>
  <si>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</si>
  <si>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</si>
  <si>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</si>
  <si>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</si>
  <si>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</si>
  <si>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</si>
  <si>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</si>
  <si>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</si>
  <si>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</si>
  <si>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</si>
  <si>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</si>
  <si>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</si>
  <si>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</si>
  <si>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</si>
  <si>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</si>
  <si>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</si>
  <si>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</si>
  <si>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</si>
  <si>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</si>
  <si>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</si>
  <si>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</si>
  <si>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</si>
  <si>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</si>
  <si>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</si>
  <si>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</si>
  <si>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</si>
  <si>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</si>
  <si>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</si>
  <si>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</si>
  <si>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</si>
  <si>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</si>
  <si>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</si>
  <si>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</si>
  <si>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</si>
  <si>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</si>
  <si>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The current text already has updated text “The channel of the new PHY operating mode shall be the one with center frequency closest to that of the original channel used for the mode switch PPDU. If there are two
channels that are equally distant from the original channel, the higher channel shall be used.” so the FIXME can be removed..</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</si>
  <si>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</si>
  <si>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</si>
  <si>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</si>
  <si>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</si>
  <si>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</si>
  <si>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</si>
  <si>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</si>
  <si>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</si>
  <si>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</si>
  <si>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</si>
  <si>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</si>
  <si>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</si>
  <si>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</si>
  <si>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</si>
  <si>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</si>
  <si>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</si>
  <si>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</si>
  <si>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</si>
  <si>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</si>
  <si>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</si>
  <si>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</si>
  <si>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</si>
  <si>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</si>
  <si>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</si>
  <si>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</si>
  <si>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</si>
  <si>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</si>
  <si>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</si>
  <si>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</si>
  <si>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</si>
  <si>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</si>
  <si>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</si>
  <si>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</si>
  <si>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</si>
  <si>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</si>
  <si>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</si>
  <si>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</si>
  <si>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</si>
  <si>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</si>
  <si>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</si>
  <si>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</si>
  <si>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</si>
  <si>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</si>
  <si>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</si>
  <si>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</si>
  <si>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</si>
  <si>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</si>
  <si>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</si>
  <si>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</si>
  <si>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</si>
  <si>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</si>
  <si>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</si>
  <si>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</si>
  <si>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</si>
  <si>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</si>
  <si>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</si>
  <si>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</si>
  <si>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</si>
  <si>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</si>
  <si>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</si>
  <si>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</si>
  <si>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</si>
  <si>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</si>
  <si>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</si>
  <si>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</si>
  <si>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</si>
  <si>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</si>
  <si>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</si>
  <si>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</si>
  <si>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</si>
  <si>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</si>
  <si>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</si>
  <si>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</si>
  <si>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</si>
  <si>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</si>
  <si>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</si>
  <si>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</si>
  <si>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</si>
  <si>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</si>
  <si>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</si>
  <si>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</si>
  <si>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</si>
  <si>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</si>
  <si>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</si>
  <si>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</si>
  <si>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</si>
  <si>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</si>
  <si>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</si>
  <si>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</si>
  <si>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</si>
  <si>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</si>
  <si>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</si>
  <si>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</si>
  <si>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</si>
  <si>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</si>
  <si>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</si>
  <si>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</si>
  <si>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</si>
  <si>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</si>
  <si>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</si>
  <si>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</si>
  <si>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</si>
  <si>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</si>
  <si>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</si>
  <si>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</si>
  <si>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</si>
  <si>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</si>
  <si>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</si>
  <si>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</si>
  <si>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</si>
  <si>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</si>
  <si>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</si>
  <si>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</si>
  <si>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</si>
  <si>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</si>
  <si>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</si>
  <si>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</si>
  <si>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</si>
  <si>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</si>
  <si>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</si>
  <si>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</si>
  <si>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</si>
  <si>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</si>
  <si>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</si>
  <si>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</si>
  <si>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</si>
  <si>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</si>
  <si>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</si>
  <si>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</si>
  <si>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</si>
  <si>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</si>
  <si>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</si>
  <si>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</si>
  <si>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</si>
  <si>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</si>
  <si>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</si>
  <si>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</si>
  <si>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</si>
  <si>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</si>
  <si>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</si>
  <si>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</si>
  <si>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</si>
  <si>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</si>
  <si>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</si>
  <si>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</si>
  <si>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</si>
  <si>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</si>
  <si>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</si>
  <si>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</si>
  <si>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</si>
  <si>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</si>
  <si>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</si>
  <si>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</si>
  <si>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</si>
  <si>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</si>
  <si>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</si>
  <si>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</si>
  <si>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</si>
  <si>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</si>
  <si>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</si>
  <si>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</si>
  <si>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</si>
  <si>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</si>
  <si>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</si>
  <si>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</si>
  <si>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</si>
  <si>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</si>
  <si>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</si>
  <si>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</si>
  <si>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</si>
  <si>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</si>
  <si>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</si>
  <si>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</si>
  <si>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</si>
  <si>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</si>
  <si>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</si>
  <si>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</si>
  <si>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</si>
  <si>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r2-1</t>
  </si>
  <si>
    <t xml:space="preserve">In Figure 6-4 the left header is not properly centered.</t>
  </si>
  <si>
    <t xml:space="preserve">Center the ”next” on the top left.</t>
  </si>
  <si>
    <t xml:space="preserve">r2-2</t>
  </si>
  <si>
    <t xml:space="preserve">In Figure 6-4 the SetDefaultPIB has incorrect capitalization</t>
  </si>
  <si>
    <t xml:space="preserve">Change ”SetDefaultPIB” to ”SetDefaultPib”.</t>
  </si>
  <si>
    <t xml:space="preserve">r2-3</t>
  </si>
  <si>
    <t xml:space="preserve">10.21.2</t>
  </si>
  <si>
    <t xml:space="preserve">Incorrect capitalization of SetDefaultPIB.</t>
  </si>
  <si>
    <t xml:space="preserve">r2-4</t>
  </si>
  <si>
    <t xml:space="preserve">10.37.4.3</t>
  </si>
  <si>
    <t xml:space="preserve">r2-5</t>
  </si>
  <si>
    <t xml:space="preserve">r2-6</t>
  </si>
  <si>
    <t xml:space="preserve">The figure 6-4 is describing how to start pan when using superframe structure, this section is starting pan when not using superframe structure.</t>
  </si>
  <si>
    <t xml:space="preserve">Move Figure 6-4 to 10.2.3.1, and create new figure that will use MLME-START.request / MLME-START.confirm and which do not send Beacon.</t>
  </si>
  <si>
    <t xml:space="preserve">r2-7</t>
  </si>
  <si>
    <t xml:space="preserve">The values for the scan type are all upper case.</t>
  </si>
  <si>
    <t xml:space="preserve">Change ”Active” To ”ACTIVE” in figure 6-4.</t>
  </si>
  <si>
    <t xml:space="preserve">r2-8</t>
  </si>
  <si>
    <t xml:space="preserve">10.20.2.1</t>
  </si>
  <si>
    <t xml:space="preserve">The values for the scan type are all upper case, and has values of ED, ACTIVE, PASSIVE, ORPHAN, ENHANCED_ACTIVE_ SCAN,RIT_PASSIVE, MPM_SCAN</t>
  </si>
  <si>
    <t xml:space="preserve">Change ”orphan” to ”ORPHAN” in Figure 10-149.</t>
  </si>
  <si>
    <t xml:space="preserve">r2-9</t>
  </si>
  <si>
    <t xml:space="preserve">Change ”passive” to ”PASSIVE” in Figure 10-151.</t>
  </si>
  <si>
    <t xml:space="preserve">r2-10</t>
  </si>
  <si>
    <t xml:space="preserve">10.19</t>
  </si>
  <si>
    <t xml:space="preserve">The scantype is usually just indicated in parenthesesi in after MLME-SCAN.request.</t>
  </si>
  <si>
    <t xml:space="preserve">Change ”Scantype = ENHANCED_ACTIVE” to ”(ENHANCED_ACTIVE)”.</t>
  </si>
  <si>
    <t xml:space="preserve">r2-11</t>
  </si>
  <si>
    <t xml:space="preserve">Wrong case.</t>
  </si>
  <si>
    <t xml:space="preserve">Change ”PANS” to ”PANs”.</t>
  </si>
  <si>
    <t xml:space="preserve">r2-12</t>
  </si>
  <si>
    <t xml:space="preserve">8.2.7.4</t>
  </si>
  <si>
    <t xml:space="preserve">Missing space.</t>
  </si>
  <si>
    <t xml:space="preserve">Change ”parameteris” to ”parameter is”.</t>
  </si>
  <si>
    <t xml:space="preserve">r2-13</t>
  </si>
  <si>
    <t xml:space="preserve">ResultListSize has already been removed.</t>
  </si>
  <si>
    <t xml:space="preserve">Remove ResultListSize from the parameter list.</t>
  </si>
  <si>
    <t xml:space="preserve">r2-14</t>
  </si>
  <si>
    <t xml:space="preserve">HrpUwbEnergyDetectList has been removed.</t>
  </si>
  <si>
    <t xml:space="preserve">Remove HrpUwbEnergyDetectList from the parameter list.</t>
  </si>
  <si>
    <t xml:space="preserve">r2-15</t>
  </si>
  <si>
    <t xml:space="preserve">10.2.4</t>
  </si>
  <si>
    <t xml:space="preserve">P184L17-L32 is generic for enhance beacons, move it to section 6.5.1a, including table 10-1.</t>
  </si>
  <si>
    <t xml:space="preserve">Move text to new section 6.5.1a Requesting enhanced beacons.</t>
  </si>
  <si>
    <t xml:space="preserve">r2-16</t>
  </si>
  <si>
    <t xml:space="preserve">MLME-SRM-REQ and MLME-SRM-RES are all optional.</t>
  </si>
  <si>
    <t xml:space="preserve">Add * to the MLME-SRM-{REQ,RES}.{request,confirm,indication}.</t>
  </si>
  <si>
    <t xml:space="preserve">r2-17</t>
  </si>
  <si>
    <t xml:space="preserve">10.3.11.1</t>
  </si>
  <si>
    <t xml:space="preserve">In table 10-17 the range of macTschMinBe should use macTschMaxBe.</t>
  </si>
  <si>
    <t xml:space="preserve">Change ”macMaxBe” to ”macTschMaxBe” in macTschMinBe range.</t>
  </si>
  <si>
    <t xml:space="preserve">r2-18</t>
  </si>
  <si>
    <t xml:space="preserve">Remove TSCH-CA from the Default column from macTschMinBe and macTschMaxBe rows.</t>
  </si>
  <si>
    <t xml:space="preserve">Remove ”TSCH-CA” from default column.</t>
  </si>
  <si>
    <t xml:space="preserve">r2-19</t>
  </si>
  <si>
    <t xml:space="preserve">10.15.3.2</t>
  </si>
  <si>
    <t xml:space="preserve">Typo fields vs field</t>
  </si>
  <si>
    <t xml:space="preserve">Change ”fields” to ”field”.</t>
  </si>
  <si>
    <t xml:space="preserve">r2-20</t>
  </si>
  <si>
    <t xml:space="preserve">15.2.5</t>
  </si>
  <si>
    <t xml:space="preserve">Figure 15-4 has wrong section numbers. </t>
  </si>
  <si>
    <t xml:space="preserve">Fix 6.5a.2.2 to 15.2.4 DEMUX, 6.5a.2.4 to 15.2.6 Data-symbol-to-symbol-to-bi-orthogonal-codeword mapper, 6.5a.2.9 to 15.2.11 Bit interleaver, 6.5a.2.5 to 15.2.7 P/S QPSK symbol Mapper, 6.5a.2.7 to 15.2.9 DQPSK-to-DQCSK modulation</t>
  </si>
  <si>
    <t xml:space="preserve">r2-21</t>
  </si>
  <si>
    <t xml:space="preserve">24.4.4.2</t>
  </si>
  <si>
    <t xml:space="preserve">Figure 24-10 has Ts(recovered) which should be in italics.</t>
  </si>
  <si>
    <t xml:space="preserve">Change ”T” to be in italics in Figure 24-10 (3 times).</t>
  </si>
  <si>
    <t xml:space="preserve">r2-22</t>
  </si>
  <si>
    <t xml:space="preserve">Typo</t>
  </si>
  <si>
    <t xml:space="preserve">Change ”ChannelNunber(p, 1=” to ”ChannelNumber(p, 1)”.</t>
  </si>
  <si>
    <t xml:space="preserve">r2-23</t>
  </si>
  <si>
    <t xml:space="preserve">Figure 25-4 size is incoddect.</t>
  </si>
  <si>
    <t xml:space="preserve">Fix the size of figure 25-4.</t>
  </si>
  <si>
    <t xml:space="preserve">r2-24</t>
  </si>
  <si>
    <t xml:space="preserve">Note should be indended.</t>
  </si>
  <si>
    <t xml:space="preserve">Indend the note.</t>
  </si>
  <si>
    <t xml:space="preserve">r2-25</t>
  </si>
  <si>
    <t xml:space="preserve">Change to be proper note</t>
  </si>
  <si>
    <t xml:space="preserve">Change lines 1-3 to real note.</t>
  </si>
  <si>
    <t xml:space="preserve">r2-26</t>
  </si>
  <si>
    <t xml:space="preserve">Wrong dash length in note.</t>
  </si>
  <si>
    <t xml:space="preserve">Fix dash length of note.</t>
  </si>
  <si>
    <t xml:space="preserve">r2-27</t>
  </si>
  <si>
    <t xml:space="preserve">B.3.2.3</t>
  </si>
  <si>
    <t xml:space="preserve">r2-28</t>
  </si>
  <si>
    <t xml:space="preserve">B.3.2.5</t>
  </si>
  <si>
    <t xml:space="preserve">r2-29</t>
  </si>
  <si>
    <t xml:space="preserve">B.3.3.3</t>
  </si>
  <si>
    <t xml:space="preserve">r2-30</t>
  </si>
  <si>
    <t xml:space="preserve">r2-31</t>
  </si>
  <si>
    <t xml:space="preserve">Seong-Soon Joo</t>
  </si>
  <si>
    <t xml:space="preserve">KPST</t>
  </si>
  <si>
    <t xml:space="preserve">10.37.1</t>
  </si>
  <si>
    <t xml:space="preserve">3, 4</t>
  </si>
  <si>
    <t xml:space="preserve">The  Timeslot relaying based link extension is used in public. This feature should be supported.</t>
  </si>
  <si>
    <t xml:space="preserve">The first paragraph must be deleted.</t>
  </si>
  <si>
    <t xml:space="preserve">r2-32</t>
  </si>
  <si>
    <t xml:space="preserve">4.3.</t>
  </si>
  <si>
    <t xml:space="preserve">A lot of "Note …" sentences have been converted to use "NOTE—" instead.  I reckon this was unnecessary, and not a good thing to do, especially as in some cases this has caused information that was together in a single paragraph to now be spread over multiple paragraphs, and possibly onto separate page, and some of these don't make sense as standalone paragraphs. It is not wrong to have "Note that" or similar in a paragraph. The IEEE style manual says that “Note that” means “pay special attention to" and is usually part of a paragraph. So it is perfectly fine to leave these alone.</t>
  </si>
  <si>
    <t xml:space="preserve">Do a REVIEW of ALL of these and revert to the original text which does not really need to be converted to "NOTE—" format. Many should be left alone, or for some the words "Note that" might not be necessary and could be deleted.  Also the preexisting "NOTE—" (e.g. in the 2020 revision) are followed by complete sentences beginning with a capital, while the newly converted ones do not follow that convention, and don't look well or read well as a result.</t>
  </si>
  <si>
    <t xml:space="preserve">r2-33</t>
  </si>
  <si>
    <t xml:space="preserve">This new "NOTE—" format should be reverted to the original in paragraph "Note that …" text</t>
  </si>
  <si>
    <t xml:space="preserve">Revert to original text.</t>
  </si>
  <si>
    <t xml:space="preserve">r2-34</t>
  </si>
  <si>
    <t xml:space="preserve">"a MSDU" should be an "an MSDU" since when one pronounces the letter "M" it is a vowel sound "emm"</t>
  </si>
  <si>
    <t xml:space="preserve">change to "an MSDU"</t>
  </si>
  <si>
    <t xml:space="preserve">r2-35</t>
  </si>
  <si>
    <t xml:space="preserve">r2-36</t>
  </si>
  <si>
    <t xml:space="preserve">"for at most ScanDuration parameter." is a bit unclear what is being referred to.</t>
  </si>
  <si>
    <t xml:space="preserve">change to "for at most the period set by the ScanDuration parameter of the MLME-SCAN.request primitive."</t>
  </si>
  <si>
    <t xml:space="preserve">r2-37</t>
  </si>
  <si>
    <t xml:space="preserve">The word "next" of "next higher layer" at the top of Figure 6-4 seems is a visually displeasing in its alignment.</t>
  </si>
  <si>
    <t xml:space="preserve">Make it one 3-word line "next higher layer" centered to the box directly beneath it.</t>
  </si>
  <si>
    <t xml:space="preserve">r2-38</t>
  </si>
  <si>
    <t xml:space="preserve">Since paragraphs beginning on lines 4 and 9 are closely related suggest that the intervening paragraph on line 7 is after these not between them</t>
  </si>
  <si>
    <t xml:space="preserve">Move paragraph starting line 7 to be after paragraph starting line 9</t>
  </si>
  <si>
    <t xml:space="preserve">r2-39</t>
  </si>
  <si>
    <t xml:space="preserve">This paragraph is about timestamp counter roll-over in non superframe modes, but where does it say what happens in the superframe modes.  I think it should roll over in both case (the alternative is just to stop at the maximum which if required should be stated here).  I assume somewhere else it says this counter is reset at the start of each superframe, (which might be good to cross reference from here), which in itself is not inconsistent with rolling over if the maximum count was ever reached. Also should be clear/pedantic and say what it rolls over to, and when. It has to be after reaching the maximum value, not upon reaching it,, i.e., so the next count goes to zero. This allows subtractions across the wrap/rollover to give correct answer.</t>
  </si>
  <si>
    <t xml:space="preserve">Change from "For PANs not using superframe structure the timestamp will roll over upon reaching maximum value representable." to "The timestamp counter value will roll over to zero after reaching its maximum value representable."</t>
  </si>
  <si>
    <t xml:space="preserve">r2-40</t>
  </si>
  <si>
    <t xml:space="preserve">"Each of the sequence numbers is initialized to random value," should have an "a" before random.  Also perhaps should say independently so not all have same random value.  Although maybe we don't want to mandate that they are different?</t>
  </si>
  <si>
    <t xml:space="preserve">Change sentence to "These sequence numbers are initialized to random values, and stored in their associated MAC PIB attributes.</t>
  </si>
  <si>
    <t xml:space="preserve">r2-41</t>
  </si>
  <si>
    <t xml:space="preserve">"shall roll over upon reaching maximum value representable" needs a "the" before "maximum" and also should be more explicit.</t>
  </si>
  <si>
    <t xml:space="preserve">change to "shall roll over to zero after reaching the maximum value representable."</t>
  </si>
  <si>
    <t xml:space="preserve">r2-42</t>
  </si>
  <si>
    <t xml:space="preserve">missing "the"</t>
  </si>
  <si>
    <t xml:space="preserve">change "outside CAP" to "outside the CAP" </t>
  </si>
  <si>
    <t xml:space="preserve">r2-43</t>
  </si>
  <si>
    <t xml:space="preserve">This sentence seems to possibly allow alternative behaviors, which is probably not the intent. Perhaps it should be explicit.</t>
  </si>
  <si>
    <t xml:space="preserve">Change to two sentences. "For a Beacon frame, the Sequence Number field shall specify a BSN.  For an Enhanced Beacon frame, the Sequence Number field shall specify an EBSN."</t>
  </si>
  <si>
    <t xml:space="preserve">r2-44</t>
  </si>
  <si>
    <t xml:space="preserve">After this "one of the following values", I would expect a dash list of the values, but they seem to have been deleted? </t>
  </si>
  <si>
    <t xml:space="preserve">Provide the list or a reference to it, to describe the possible status errors values returned.</t>
  </si>
  <si>
    <t xml:space="preserve">r2-45</t>
  </si>
  <si>
    <t xml:space="preserve">"NOTE—that if the IMPROPER_IE_SECURITY is returned..." is not really correct way to say this.</t>
  </si>
  <si>
    <t xml:space="preserve">change to "NOTE—If the Status parameter reports IMPROPER_IE_SECURITY, ..."</t>
  </si>
  <si>
    <t xml:space="preserve">r2-46</t>
  </si>
  <si>
    <t xml:space="preserve">Actually taking my comment on line 5 and line 6 together and looking at the 2020 revision's text the "NOTE—" now on line 6 would be better returned to the "Note that" format as part of the paragraph of the IMPROPER_IE_SECURITY dash list entry.</t>
  </si>
  <si>
    <t xml:space="preserve">Revert to 2020 format, with "note that" as part of the paragraph explaining the IMPROPER_IE_SECURITY Status value.</t>
  </si>
  <si>
    <t xml:space="preserve">r2-47</t>
  </si>
  <si>
    <t xml:space="preserve">Terminology "call" is not correct.</t>
  </si>
  <si>
    <t xml:space="preserve">Change "This MLME-COMM-STATUS.indication call is done ..."  to "This MLME-COMM-STATUS.indication primitive is issued …"</t>
  </si>
  <si>
    <t xml:space="preserve">r2-48</t>
  </si>
  <si>
    <t xml:space="preserve">8.2.7.5</t>
  </si>
  <si>
    <t xml:space="preserve">I think this "NOTE" can be left as a NOTE but the text following should be tidied, dropping "that" and using capital letter. Also it is missing the case of SP3 packet reception. </t>
  </si>
  <si>
    <t xml:space="preserve">Change to: "NOTE—The reception of a Data frame, or an SP3 format packet, during the enable period …"</t>
  </si>
  <si>
    <t xml:space="preserve">r2-49</t>
  </si>
  <si>
    <t xml:space="preserve">8.3.2.3</t>
  </si>
  <si>
    <t xml:space="preserve">(old) Typo "of" should be "if"</t>
  </si>
  <si>
    <t xml:space="preserve">change "are invalid of an Ack frame was not sent." to "are invalid if an Ack frame was not sent." </t>
  </si>
  <si>
    <t xml:space="preserve">r2-50</t>
  </si>
  <si>
    <t xml:space="preserve">8.3.5</t>
  </si>
  <si>
    <t xml:space="preserve">Terminology "calling", also typo in primitive name, also missing "the", etc. </t>
  </si>
  <si>
    <t xml:space="preserve">change "the MAC indicates that calling MCSP-DATA.confirm with following error codes:" to "the MAC indicates this by issuing the MCPS-DATA.confirm primitive with one of the following Status values:"</t>
  </si>
  <si>
    <t xml:space="preserve">r2-51</t>
  </si>
  <si>
    <t xml:space="preserve">10.3.9.2</t>
  </si>
  <si>
    <t xml:space="preserve">I think here should be a "the" before macSlotframeTable, and maybe use of the word "value" would also help clarity.</t>
  </si>
  <si>
    <t xml:space="preserve">Change to: "the macSlotframeHandle value from the macSlotframeTable"</t>
  </si>
  <si>
    <t xml:space="preserve">r2-52</t>
  </si>
  <si>
    <t xml:space="preserve">I think here should be a "the" before macSlotframeTable.</t>
  </si>
  <si>
    <t xml:space="preserve">change to: "from the macSlotframeTable".</t>
  </si>
  <si>
    <t xml:space="preserve">r2-53</t>
  </si>
  <si>
    <t xml:space="preserve">10.3.10.2</t>
  </si>
  <si>
    <t xml:space="preserve">Here "operation" should either be the formal "Operation parameter" with capital "O" or could be a more conversational style and refer to the "requested operation".</t>
  </si>
  <si>
    <t xml:space="preserve">change "If the operation is set to" to "If the requested operation is"</t>
  </si>
  <si>
    <t xml:space="preserve">r2-54</t>
  </si>
  <si>
    <t xml:space="preserve">"it shall" is not clear.</t>
  </si>
  <si>
    <t xml:space="preserve">Change "If the operation is set to MODIFY, it shall attempt.." to "If the requested operation is MODIFY, the MAC shall attempt…"</t>
  </si>
  <si>
    <t xml:space="preserve">r2-55</t>
  </si>
  <si>
    <t xml:space="preserve">10.3.10.3</t>
  </si>
  <si>
    <t xml:space="preserve">Terminology "command"</t>
  </si>
  <si>
    <t xml:space="preserve">Change to "primitive".</t>
  </si>
  <si>
    <t xml:space="preserve">r2-56</t>
  </si>
  <si>
    <t xml:space="preserve">Terminology "call"</t>
  </si>
  <si>
    <t xml:space="preserve">Change "prior call to the MLME-SET-SLOTFRAME.request" to "prior invocation of the MLME-SET-SLOTFRAME.request primitive.</t>
  </si>
  <si>
    <t xml:space="preserve">r2-57</t>
  </si>
  <si>
    <t xml:space="preserve">10.3.10.5</t>
  </si>
  <si>
    <t xml:space="preserve">Clarification "The LinkHandle and SlotframeHandle"</t>
  </si>
  <si>
    <t xml:space="preserve">Change to "The LinkHandle and SlotframeHandle parameter values"</t>
  </si>
  <si>
    <t xml:space="preserve">r2-58</t>
  </si>
  <si>
    <t xml:space="preserve">Change "prior call to the MLME-SET-LINK.request" to "prior invocation of the MLME-SET-LINK.request primitive.</t>
  </si>
  <si>
    <t xml:space="preserve">r2-59</t>
  </si>
  <si>
    <t xml:space="preserve">10.29.1.2.5.</t>
  </si>
  <si>
    <t xml:space="preserve">Return it to a "Note that ...." as the last sentence of the previous paragraph.</t>
  </si>
  <si>
    <t xml:space="preserve">r2-60</t>
  </si>
  <si>
    <t xml:space="preserve">10.29.1.6.1</t>
  </si>
  <si>
    <t xml:space="preserve">Style on "NOTE—" remove "that" and use capital after.</t>
  </si>
  <si>
    <t xml:space="preserve">change "NOTE—that crystal" to "NOTE—Crystal"</t>
  </si>
  <si>
    <t xml:space="preserve">r2-61</t>
  </si>
  <si>
    <t xml:space="preserve">In Table 11-31 should data rate be in kb/s ?</t>
  </si>
  <si>
    <t xml:space="preserve">Change "kB/s", to "kb/s"</t>
  </si>
  <si>
    <t xml:space="preserve">r2-62</t>
  </si>
  <si>
    <t xml:space="preserve">11.3.2</t>
  </si>
  <si>
    <t xml:space="preserve">text "Distance commitment on payload", at the bottom of figure 11-2, looks a bit crowded into the figure title.</t>
  </si>
  <si>
    <t xml:space="preserve">add some white-space into the bottom of the graphic </t>
  </si>
  <si>
    <t xml:space="preserve">r2-63</t>
  </si>
  <si>
    <t xml:space="preserve">Section 18.1 of 2021 IEEE SA Standards Style Manual says a NOTE like this shall not include mandatory requirements, but there is a "shall" on this line.</t>
  </si>
  <si>
    <t xml:space="preserve">r2-64</t>
  </si>
  <si>
    <t xml:space="preserve">16.2.7.1</t>
  </si>
  <si>
    <t xml:space="preserve">850 kB/s data rate, should be "kb/s"</t>
  </si>
  <si>
    <t xml:space="preserve">r2-65</t>
  </si>
  <si>
    <t xml:space="preserve">This paragraph is related to the note on the previous line, so they should not be separated.  Suggest to combine them and remove the "note" designation and remove the cross reference to 16.2.8 which is not really necessary.</t>
  </si>
  <si>
    <t xml:space="preserve">Replace NOTE paragraph and subsequent paragraph with: "When the Viterbi rate is one, the FEC encoder is replaced by a multiplexer that shall apply even bits to the position input and odd bits to the polarity input."</t>
  </si>
  <si>
    <t xml:space="preserve">r2-66</t>
  </si>
  <si>
    <t xml:space="preserve">20.6.7</t>
  </si>
  <si>
    <t xml:space="preserve">"bit rate" is not defined in clause 20. </t>
  </si>
  <si>
    <t xml:space="preserve">Change "bit rate" to "data rate". This would make it consistent with Table 20-8 and to the footnote under Table 20-8, where is says "Data rates shown are over-the-air data rates (the data rate transmitted over the air regardless of wether FEC is enabled).</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</si>
  <si>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</si>
  <si>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</si>
  <si>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</si>
  <si>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</si>
  <si>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</si>
  <si>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</si>
  <si>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</si>
  <si>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</si>
  <si>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</si>
  <si>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</si>
  <si>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</si>
  <si>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</si>
  <si>
    <t xml:space="preserve">LB202</t>
  </si>
</sst>
</file>

<file path=xl/styles.xml><?xml version="1.0" encoding="utf-8"?>
<styleSheet xmlns="http://schemas.openxmlformats.org/spreadsheetml/2006/main">
  <numFmts count="7">
    <numFmt numFmtId="164" formatCode="General"/>
    <numFmt numFmtId="165" formatCode="@"/>
    <numFmt numFmtId="166" formatCode="dddd&quot;, &quot;mmmm\ dd&quot;, &quot;yyyy"/>
    <numFmt numFmtId="167" formatCode="m/d/yyyy"/>
    <numFmt numFmtId="168" formatCode="d\-mmm"/>
    <numFmt numFmtId="169" formatCode="dd/mm/yy"/>
    <numFmt numFmtId="170"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5"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70"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70"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209520</xdr:colOff>
      <xdr:row>22</xdr:row>
      <xdr:rowOff>128160</xdr:rowOff>
    </xdr:to>
    <xdr:sp>
      <xdr:nvSpPr>
        <xdr:cNvPr id="0" name="Text Frame 1"/>
        <xdr:cNvSpPr/>
      </xdr:nvSpPr>
      <xdr:spPr>
        <a:xfrm>
          <a:off x="372600" y="2873880"/>
          <a:ext cx="2057040" cy="131400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254" activeCellId="0" sqref="M254"/>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19"/>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M146" s="21" t="s">
        <v>42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113.4"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t="s">
        <v>70</v>
      </c>
      <c r="L253" s="21" t="s">
        <v>1847</v>
      </c>
      <c r="M253" s="21" t="s">
        <v>42</v>
      </c>
      <c r="N253" s="21" t="s">
        <v>1848</v>
      </c>
    </row>
    <row r="254" customFormat="false" ht="35.05" hidden="false" customHeight="false" outlineLevel="0" collapsed="false">
      <c r="A254" s="2" t="s">
        <v>1849</v>
      </c>
      <c r="B254" s="19" t="s">
        <v>84</v>
      </c>
      <c r="C254" s="19" t="s">
        <v>85</v>
      </c>
      <c r="D254" s="19" t="n">
        <v>750</v>
      </c>
      <c r="E254" s="34" t="s">
        <v>1850</v>
      </c>
      <c r="F254" s="19" t="n">
        <v>9</v>
      </c>
      <c r="G254" s="21" t="s">
        <v>1851</v>
      </c>
      <c r="H254" s="21" t="s">
        <v>1852</v>
      </c>
      <c r="I254" s="2" t="s">
        <v>50</v>
      </c>
      <c r="J254" s="2" t="s">
        <v>69</v>
      </c>
      <c r="K254" s="2" t="s">
        <v>52</v>
      </c>
      <c r="M254" s="21" t="s">
        <v>42</v>
      </c>
    </row>
    <row r="255" customFormat="false" ht="13" hidden="false" customHeight="false" outlineLevel="0" collapsed="false">
      <c r="A255" s="2" t="s">
        <v>1853</v>
      </c>
      <c r="B255" s="19" t="s">
        <v>11</v>
      </c>
      <c r="C255" s="19" t="s">
        <v>13</v>
      </c>
      <c r="D255" s="19" t="n">
        <v>769</v>
      </c>
      <c r="E255" s="34" t="s">
        <v>1854</v>
      </c>
      <c r="F255" s="19" t="n">
        <v>16</v>
      </c>
      <c r="G255" s="21" t="s">
        <v>1735</v>
      </c>
      <c r="H255" s="21" t="s">
        <v>1855</v>
      </c>
      <c r="I255" s="2" t="s">
        <v>50</v>
      </c>
      <c r="J255" s="2" t="s">
        <v>51</v>
      </c>
      <c r="K255" s="2" t="s">
        <v>52</v>
      </c>
      <c r="M255" s="21" t="s">
        <v>42</v>
      </c>
    </row>
    <row r="256" customFormat="false" ht="13" hidden="false" customHeight="false" outlineLevel="0" collapsed="false">
      <c r="A256" s="2" t="s">
        <v>1856</v>
      </c>
      <c r="B256" s="19" t="s">
        <v>11</v>
      </c>
      <c r="C256" s="19" t="s">
        <v>13</v>
      </c>
      <c r="D256" s="19" t="n">
        <v>774</v>
      </c>
      <c r="E256" s="34" t="s">
        <v>1857</v>
      </c>
      <c r="F256" s="19" t="n">
        <v>17</v>
      </c>
      <c r="G256" s="21" t="s">
        <v>1735</v>
      </c>
      <c r="H256" s="21" t="s">
        <v>1855</v>
      </c>
      <c r="I256" s="2" t="s">
        <v>50</v>
      </c>
      <c r="J256" s="2" t="s">
        <v>51</v>
      </c>
      <c r="K256" s="2" t="s">
        <v>52</v>
      </c>
      <c r="M256" s="21" t="s">
        <v>42</v>
      </c>
    </row>
    <row r="257" customFormat="false" ht="24" hidden="false" customHeight="false" outlineLevel="0" collapsed="false">
      <c r="A257" s="2" t="s">
        <v>1858</v>
      </c>
      <c r="B257" s="19" t="s">
        <v>84</v>
      </c>
      <c r="C257" s="19" t="s">
        <v>85</v>
      </c>
      <c r="D257" s="19" t="n">
        <v>780</v>
      </c>
      <c r="E257" s="34" t="s">
        <v>1859</v>
      </c>
      <c r="F257" s="19" t="n">
        <v>7</v>
      </c>
      <c r="G257" s="21" t="s">
        <v>1860</v>
      </c>
      <c r="H257" s="21" t="s">
        <v>1861</v>
      </c>
      <c r="I257" s="2" t="s">
        <v>50</v>
      </c>
      <c r="J257" s="2" t="s">
        <v>69</v>
      </c>
      <c r="K257" s="2" t="s">
        <v>52</v>
      </c>
      <c r="M257" s="21" t="s">
        <v>42</v>
      </c>
    </row>
    <row r="258" customFormat="false" ht="46.25" hidden="false" customHeight="false" outlineLevel="0" collapsed="false">
      <c r="A258" s="2" t="s">
        <v>1862</v>
      </c>
      <c r="B258" s="19" t="s">
        <v>311</v>
      </c>
      <c r="C258" s="19" t="s">
        <v>312</v>
      </c>
      <c r="D258" s="19" t="n">
        <v>781</v>
      </c>
      <c r="E258" s="34" t="s">
        <v>1863</v>
      </c>
      <c r="G258" s="21" t="s">
        <v>1768</v>
      </c>
      <c r="H258" s="21" t="s">
        <v>1769</v>
      </c>
      <c r="I258" s="2" t="s">
        <v>124</v>
      </c>
      <c r="J258" s="2" t="s">
        <v>51</v>
      </c>
      <c r="K258" s="2" t="s">
        <v>78</v>
      </c>
      <c r="L258" s="21" t="s">
        <v>1770</v>
      </c>
      <c r="N258" s="21" t="s">
        <v>317</v>
      </c>
    </row>
    <row r="259" customFormat="false" ht="13" hidden="false" customHeight="false" outlineLevel="0" collapsed="false">
      <c r="A259" s="2" t="s">
        <v>1864</v>
      </c>
      <c r="B259" s="19" t="s">
        <v>11</v>
      </c>
      <c r="C259" s="19" t="s">
        <v>13</v>
      </c>
      <c r="D259" s="19" t="n">
        <v>813</v>
      </c>
      <c r="E259" s="34" t="s">
        <v>1865</v>
      </c>
      <c r="F259" s="19" t="n">
        <v>29</v>
      </c>
      <c r="G259" s="21" t="s">
        <v>1866</v>
      </c>
      <c r="H259" s="21" t="s">
        <v>1837</v>
      </c>
      <c r="I259" s="2" t="s">
        <v>50</v>
      </c>
      <c r="J259" s="2" t="s">
        <v>51</v>
      </c>
      <c r="K259" s="2" t="s">
        <v>52</v>
      </c>
      <c r="M259" s="21" t="s">
        <v>42</v>
      </c>
    </row>
    <row r="260" customFormat="false" ht="46.25" hidden="false" customHeight="false" outlineLevel="0" collapsed="false">
      <c r="A260" s="2" t="s">
        <v>1867</v>
      </c>
      <c r="B260" s="19" t="s">
        <v>311</v>
      </c>
      <c r="C260" s="19" t="s">
        <v>312</v>
      </c>
      <c r="D260" s="19" t="n">
        <v>815</v>
      </c>
      <c r="E260" s="34" t="s">
        <v>1868</v>
      </c>
      <c r="G260" s="21" t="s">
        <v>1768</v>
      </c>
      <c r="H260" s="21" t="s">
        <v>1769</v>
      </c>
      <c r="I260" s="2" t="s">
        <v>124</v>
      </c>
      <c r="J260" s="2" t="s">
        <v>51</v>
      </c>
      <c r="K260" s="2" t="s">
        <v>78</v>
      </c>
      <c r="L260" s="21" t="s">
        <v>1770</v>
      </c>
      <c r="N260" s="21" t="s">
        <v>317</v>
      </c>
    </row>
    <row r="261" customFormat="false" ht="13" hidden="false" customHeight="false" outlineLevel="0" collapsed="false">
      <c r="A261" s="2" t="s">
        <v>1869</v>
      </c>
      <c r="B261" s="19" t="s">
        <v>11</v>
      </c>
      <c r="C261" s="19" t="s">
        <v>13</v>
      </c>
      <c r="D261" s="19" t="n">
        <v>829</v>
      </c>
      <c r="E261" s="34" t="s">
        <v>1870</v>
      </c>
      <c r="F261" s="19" t="n">
        <v>2</v>
      </c>
      <c r="G261" s="21" t="s">
        <v>1735</v>
      </c>
      <c r="H261" s="21" t="s">
        <v>1871</v>
      </c>
      <c r="I261" s="2" t="s">
        <v>50</v>
      </c>
      <c r="J261" s="2" t="s">
        <v>51</v>
      </c>
      <c r="K261" s="2" t="s">
        <v>52</v>
      </c>
      <c r="M261" s="21" t="s">
        <v>42</v>
      </c>
    </row>
    <row r="262" customFormat="false" ht="13" hidden="false" customHeight="false" outlineLevel="0" collapsed="false">
      <c r="A262" s="2" t="s">
        <v>1872</v>
      </c>
      <c r="B262" s="19" t="s">
        <v>11</v>
      </c>
      <c r="C262" s="19" t="s">
        <v>13</v>
      </c>
      <c r="D262" s="19" t="n">
        <v>831</v>
      </c>
      <c r="E262" s="34" t="s">
        <v>1873</v>
      </c>
      <c r="F262" s="19" t="n">
        <v>8</v>
      </c>
      <c r="G262" s="21" t="s">
        <v>1735</v>
      </c>
      <c r="H262" s="21" t="s">
        <v>1874</v>
      </c>
      <c r="I262" s="2" t="s">
        <v>50</v>
      </c>
      <c r="J262" s="2" t="s">
        <v>51</v>
      </c>
      <c r="K262" s="2" t="s">
        <v>52</v>
      </c>
      <c r="M262" s="21" t="s">
        <v>42</v>
      </c>
    </row>
    <row r="263" customFormat="false" ht="13" hidden="false" customHeight="false" outlineLevel="0" collapsed="false">
      <c r="A263" s="2" t="s">
        <v>1875</v>
      </c>
      <c r="B263" s="19" t="s">
        <v>311</v>
      </c>
      <c r="C263" s="19" t="s">
        <v>312</v>
      </c>
      <c r="D263" s="19" t="n">
        <v>831</v>
      </c>
      <c r="E263" s="34" t="str">
        <f aca="false">"24.3.3"</f>
        <v>24.3.3</v>
      </c>
      <c r="G263" s="21" t="s">
        <v>1876</v>
      </c>
      <c r="H263" s="21" t="s">
        <v>1877</v>
      </c>
      <c r="I263" s="2" t="s">
        <v>50</v>
      </c>
      <c r="J263" s="2" t="s">
        <v>51</v>
      </c>
      <c r="K263" s="2" t="s">
        <v>52</v>
      </c>
      <c r="M263" s="21" t="s">
        <v>42</v>
      </c>
    </row>
    <row r="264" customFormat="false" ht="13" hidden="false" customHeight="false" outlineLevel="0" collapsed="false">
      <c r="A264" s="2" t="s">
        <v>1878</v>
      </c>
      <c r="B264" s="19" t="s">
        <v>11</v>
      </c>
      <c r="C264" s="19" t="s">
        <v>13</v>
      </c>
      <c r="D264" s="19" t="n">
        <v>833</v>
      </c>
      <c r="E264" s="34" t="s">
        <v>1879</v>
      </c>
      <c r="F264" s="19" t="n">
        <v>20</v>
      </c>
      <c r="G264" s="21" t="s">
        <v>1735</v>
      </c>
      <c r="H264" s="21" t="s">
        <v>1874</v>
      </c>
      <c r="I264" s="2" t="s">
        <v>50</v>
      </c>
      <c r="J264" s="2" t="s">
        <v>51</v>
      </c>
      <c r="K264" s="2" t="s">
        <v>52</v>
      </c>
      <c r="M264" s="21" t="s">
        <v>42</v>
      </c>
    </row>
    <row r="265" customFormat="false" ht="13" hidden="false" customHeight="false" outlineLevel="0" collapsed="false">
      <c r="A265" s="2" t="s">
        <v>1880</v>
      </c>
      <c r="B265" s="19" t="s">
        <v>11</v>
      </c>
      <c r="C265" s="19" t="s">
        <v>13</v>
      </c>
      <c r="D265" s="19" t="n">
        <v>837</v>
      </c>
      <c r="E265" s="34" t="s">
        <v>1881</v>
      </c>
      <c r="F265" s="19" t="n">
        <v>12</v>
      </c>
      <c r="G265" s="21" t="s">
        <v>1735</v>
      </c>
      <c r="H265" s="21" t="s">
        <v>1874</v>
      </c>
      <c r="I265" s="2" t="s">
        <v>50</v>
      </c>
      <c r="J265" s="2" t="s">
        <v>51</v>
      </c>
      <c r="K265" s="2" t="s">
        <v>52</v>
      </c>
      <c r="M265" s="21" t="s">
        <v>42</v>
      </c>
    </row>
    <row r="266" customFormat="false" ht="24" hidden="false" customHeight="false" outlineLevel="0" collapsed="false">
      <c r="A266" s="2" t="s">
        <v>1882</v>
      </c>
      <c r="B266" s="19" t="s">
        <v>311</v>
      </c>
      <c r="C266" s="19" t="s">
        <v>312</v>
      </c>
      <c r="D266" s="19" t="n">
        <v>838</v>
      </c>
      <c r="E266" s="34" t="s">
        <v>1883</v>
      </c>
      <c r="F266" s="19" t="n">
        <v>25</v>
      </c>
      <c r="G266" s="21" t="s">
        <v>1884</v>
      </c>
      <c r="H266" s="21" t="s">
        <v>1885</v>
      </c>
      <c r="I266" s="2" t="s">
        <v>50</v>
      </c>
      <c r="J266" s="2" t="s">
        <v>69</v>
      </c>
      <c r="K266" s="2" t="s">
        <v>52</v>
      </c>
      <c r="M266" s="21" t="s">
        <v>42</v>
      </c>
    </row>
    <row r="267" customFormat="false" ht="35.05" hidden="false" customHeight="false" outlineLevel="0" collapsed="false">
      <c r="A267" s="2" t="s">
        <v>1886</v>
      </c>
      <c r="B267" s="19" t="s">
        <v>311</v>
      </c>
      <c r="C267" s="19" t="s">
        <v>312</v>
      </c>
      <c r="D267" s="19" t="n">
        <v>838</v>
      </c>
      <c r="E267" s="34" t="s">
        <v>1883</v>
      </c>
      <c r="F267" s="19" t="n">
        <v>25</v>
      </c>
      <c r="G267" s="21" t="s">
        <v>1887</v>
      </c>
      <c r="H267" s="21" t="s">
        <v>1888</v>
      </c>
      <c r="I267" s="2" t="s">
        <v>50</v>
      </c>
      <c r="J267" s="2" t="s">
        <v>51</v>
      </c>
      <c r="K267" s="2" t="s">
        <v>52</v>
      </c>
      <c r="M267" s="21" t="s">
        <v>42</v>
      </c>
    </row>
    <row r="268" customFormat="false" ht="24" hidden="false" customHeight="false" outlineLevel="0" collapsed="false">
      <c r="A268" s="2" t="s">
        <v>1889</v>
      </c>
      <c r="B268" s="19" t="s">
        <v>311</v>
      </c>
      <c r="C268" s="19" t="s">
        <v>312</v>
      </c>
      <c r="D268" s="19" t="n">
        <v>839</v>
      </c>
      <c r="E268" s="34" t="s">
        <v>1890</v>
      </c>
      <c r="F268" s="19" t="n">
        <v>5</v>
      </c>
      <c r="G268" s="21" t="s">
        <v>1884</v>
      </c>
      <c r="H268" s="21" t="s">
        <v>1885</v>
      </c>
      <c r="I268" s="2" t="s">
        <v>50</v>
      </c>
      <c r="J268" s="2" t="s">
        <v>69</v>
      </c>
      <c r="K268" s="2" t="s">
        <v>52</v>
      </c>
      <c r="M268" s="21" t="s">
        <v>42</v>
      </c>
    </row>
    <row r="269" customFormat="false" ht="13" hidden="false" customHeight="false" outlineLevel="0" collapsed="false">
      <c r="A269" s="2" t="s">
        <v>1891</v>
      </c>
      <c r="B269" s="19" t="s">
        <v>311</v>
      </c>
      <c r="C269" s="19" t="s">
        <v>312</v>
      </c>
      <c r="D269" s="19" t="n">
        <v>840</v>
      </c>
      <c r="E269" s="34" t="s">
        <v>1892</v>
      </c>
      <c r="F269" s="19" t="n">
        <v>20</v>
      </c>
      <c r="G269" s="21" t="s">
        <v>1893</v>
      </c>
      <c r="H269" s="21" t="s">
        <v>1894</v>
      </c>
      <c r="I269" s="2" t="s">
        <v>50</v>
      </c>
      <c r="J269" s="2" t="s">
        <v>69</v>
      </c>
      <c r="K269" s="2" t="s">
        <v>52</v>
      </c>
      <c r="M269" s="21" t="s">
        <v>42</v>
      </c>
    </row>
    <row r="270" customFormat="false" ht="13" hidden="false" customHeight="false" outlineLevel="0" collapsed="false">
      <c r="A270" s="2" t="s">
        <v>1895</v>
      </c>
      <c r="B270" s="19" t="s">
        <v>311</v>
      </c>
      <c r="C270" s="19" t="s">
        <v>312</v>
      </c>
      <c r="D270" s="19" t="n">
        <v>840</v>
      </c>
      <c r="E270" s="34" t="s">
        <v>1892</v>
      </c>
      <c r="F270" s="19" t="n">
        <v>22</v>
      </c>
      <c r="G270" s="21" t="s">
        <v>1896</v>
      </c>
      <c r="H270" s="21" t="s">
        <v>1897</v>
      </c>
      <c r="I270" s="2" t="s">
        <v>50</v>
      </c>
      <c r="J270" s="2" t="s">
        <v>69</v>
      </c>
      <c r="K270" s="2" t="s">
        <v>52</v>
      </c>
      <c r="M270" s="21" t="s">
        <v>42</v>
      </c>
    </row>
    <row r="271" customFormat="false" ht="13" hidden="false" customHeight="false" outlineLevel="0" collapsed="false">
      <c r="A271" s="2" t="s">
        <v>1898</v>
      </c>
      <c r="B271" s="19" t="s">
        <v>11</v>
      </c>
      <c r="C271" s="19" t="s">
        <v>13</v>
      </c>
      <c r="D271" s="19" t="n">
        <v>841</v>
      </c>
      <c r="E271" s="34" t="s">
        <v>1899</v>
      </c>
      <c r="F271" s="19" t="n">
        <v>10</v>
      </c>
      <c r="G271" s="21" t="s">
        <v>1735</v>
      </c>
      <c r="H271" s="21" t="s">
        <v>1874</v>
      </c>
      <c r="I271" s="2" t="s">
        <v>50</v>
      </c>
      <c r="J271" s="2" t="s">
        <v>51</v>
      </c>
      <c r="K271" s="2" t="s">
        <v>52</v>
      </c>
      <c r="M271" s="21" t="s">
        <v>42</v>
      </c>
    </row>
    <row r="272" customFormat="false" ht="24" hidden="false" customHeight="false" outlineLevel="0" collapsed="false">
      <c r="A272" s="2" t="s">
        <v>1900</v>
      </c>
      <c r="B272" s="19" t="s">
        <v>311</v>
      </c>
      <c r="C272" s="19" t="s">
        <v>312</v>
      </c>
      <c r="D272" s="19" t="n">
        <v>842</v>
      </c>
      <c r="E272" s="34" t="str">
        <f aca="false">"24.4.7"</f>
        <v>24.4.7</v>
      </c>
      <c r="F272" s="19" t="n">
        <v>12</v>
      </c>
      <c r="G272" s="21" t="s">
        <v>1901</v>
      </c>
      <c r="H272" s="21" t="s">
        <v>1902</v>
      </c>
      <c r="I272" s="2" t="s">
        <v>50</v>
      </c>
      <c r="J272" s="2" t="s">
        <v>51</v>
      </c>
      <c r="K272" s="2" t="s">
        <v>52</v>
      </c>
      <c r="M272" s="21" t="s">
        <v>42</v>
      </c>
    </row>
    <row r="273" customFormat="false" ht="124.6" hidden="false" customHeight="false" outlineLevel="0" collapsed="false">
      <c r="A273" s="2" t="s">
        <v>1903</v>
      </c>
      <c r="B273" s="19" t="s">
        <v>311</v>
      </c>
      <c r="C273" s="19" t="s">
        <v>312</v>
      </c>
      <c r="D273" s="19" t="n">
        <v>844</v>
      </c>
      <c r="E273" s="34" t="s">
        <v>1904</v>
      </c>
      <c r="F273" s="19" t="n">
        <v>14</v>
      </c>
      <c r="G273" s="21" t="s">
        <v>1905</v>
      </c>
      <c r="H273" s="21" t="s">
        <v>1906</v>
      </c>
      <c r="I273" s="2" t="s">
        <v>50</v>
      </c>
      <c r="J273" s="2" t="s">
        <v>51</v>
      </c>
      <c r="K273" s="2" t="s">
        <v>70</v>
      </c>
      <c r="L273" s="21" t="s">
        <v>1907</v>
      </c>
      <c r="M273" s="21" t="s">
        <v>42</v>
      </c>
    </row>
    <row r="274" customFormat="false" ht="35.05" hidden="false" customHeight="false" outlineLevel="0" collapsed="false">
      <c r="A274" s="2" t="s">
        <v>1908</v>
      </c>
      <c r="B274" s="19" t="s">
        <v>311</v>
      </c>
      <c r="C274" s="19" t="s">
        <v>312</v>
      </c>
      <c r="D274" s="19" t="n">
        <v>845</v>
      </c>
      <c r="E274" s="34" t="s">
        <v>1909</v>
      </c>
      <c r="F274" s="19" t="n">
        <v>12</v>
      </c>
      <c r="G274" s="21" t="s">
        <v>1910</v>
      </c>
      <c r="H274" s="21" t="s">
        <v>1911</v>
      </c>
      <c r="I274" s="2" t="s">
        <v>50</v>
      </c>
      <c r="J274" s="2" t="s">
        <v>51</v>
      </c>
      <c r="K274" s="2" t="s">
        <v>52</v>
      </c>
      <c r="M274" s="21" t="s">
        <v>42</v>
      </c>
    </row>
    <row r="275" customFormat="false" ht="35.05" hidden="false" customHeight="false" outlineLevel="0" collapsed="false">
      <c r="A275" s="2" t="s">
        <v>1912</v>
      </c>
      <c r="B275" s="19" t="s">
        <v>311</v>
      </c>
      <c r="C275" s="19" t="s">
        <v>312</v>
      </c>
      <c r="D275" s="19" t="n">
        <v>845</v>
      </c>
      <c r="E275" s="34" t="s">
        <v>1913</v>
      </c>
      <c r="G275" s="21" t="s">
        <v>1914</v>
      </c>
      <c r="H275" s="21" t="s">
        <v>1915</v>
      </c>
      <c r="I275" s="2" t="s">
        <v>50</v>
      </c>
      <c r="J275" s="2" t="s">
        <v>69</v>
      </c>
      <c r="K275" s="2" t="s">
        <v>52</v>
      </c>
      <c r="M275" s="21" t="s">
        <v>42</v>
      </c>
    </row>
    <row r="276" customFormat="false" ht="35.05" hidden="false" customHeight="false" outlineLevel="0" collapsed="false">
      <c r="A276" s="2" t="s">
        <v>1916</v>
      </c>
      <c r="B276" s="19" t="s">
        <v>311</v>
      </c>
      <c r="C276" s="19" t="s">
        <v>312</v>
      </c>
      <c r="D276" s="19" t="n">
        <v>846</v>
      </c>
      <c r="E276" s="34" t="s">
        <v>1917</v>
      </c>
      <c r="G276" s="21" t="s">
        <v>1914</v>
      </c>
      <c r="H276" s="21" t="s">
        <v>1918</v>
      </c>
      <c r="I276" s="2" t="s">
        <v>50</v>
      </c>
      <c r="J276" s="2" t="s">
        <v>69</v>
      </c>
      <c r="K276" s="2" t="s">
        <v>52</v>
      </c>
      <c r="M276" s="21" t="s">
        <v>42</v>
      </c>
    </row>
    <row r="277" customFormat="false" ht="24" hidden="false" customHeight="false" outlineLevel="0" collapsed="false">
      <c r="A277" s="2" t="s">
        <v>1919</v>
      </c>
      <c r="B277" s="19" t="s">
        <v>311</v>
      </c>
      <c r="C277" s="19" t="s">
        <v>312</v>
      </c>
      <c r="D277" s="19" t="n">
        <v>847</v>
      </c>
      <c r="E277" s="34" t="s">
        <v>1909</v>
      </c>
      <c r="F277" s="19" t="n">
        <v>9</v>
      </c>
      <c r="G277" s="21" t="s">
        <v>1920</v>
      </c>
      <c r="H277" s="21" t="s">
        <v>1921</v>
      </c>
      <c r="I277" s="2" t="s">
        <v>50</v>
      </c>
      <c r="J277" s="2" t="s">
        <v>69</v>
      </c>
      <c r="K277" s="2" t="s">
        <v>52</v>
      </c>
      <c r="M277" s="21" t="s">
        <v>42</v>
      </c>
    </row>
    <row r="278" customFormat="false" ht="13" hidden="false" customHeight="false" outlineLevel="0" collapsed="false">
      <c r="A278" s="2" t="s">
        <v>1922</v>
      </c>
      <c r="B278" s="19" t="s">
        <v>11</v>
      </c>
      <c r="C278" s="19" t="s">
        <v>13</v>
      </c>
      <c r="D278" s="19" t="n">
        <v>847</v>
      </c>
      <c r="E278" s="34" t="s">
        <v>1923</v>
      </c>
      <c r="F278" s="19" t="n">
        <v>17</v>
      </c>
      <c r="G278" s="21" t="s">
        <v>1735</v>
      </c>
      <c r="H278" s="21" t="s">
        <v>1874</v>
      </c>
      <c r="I278" s="2" t="s">
        <v>50</v>
      </c>
      <c r="J278" s="2" t="s">
        <v>51</v>
      </c>
      <c r="K278" s="2" t="s">
        <v>52</v>
      </c>
      <c r="M278" s="21" t="s">
        <v>42</v>
      </c>
    </row>
    <row r="279" customFormat="false" ht="13" hidden="false" customHeight="false" outlineLevel="0" collapsed="false">
      <c r="A279" s="2" t="s">
        <v>1924</v>
      </c>
      <c r="B279" s="19" t="s">
        <v>11</v>
      </c>
      <c r="C279" s="19" t="s">
        <v>13</v>
      </c>
      <c r="D279" s="19" t="n">
        <v>847</v>
      </c>
      <c r="E279" s="34" t="s">
        <v>1923</v>
      </c>
      <c r="F279" s="19" t="n">
        <v>19</v>
      </c>
      <c r="G279" s="21" t="s">
        <v>1735</v>
      </c>
      <c r="H279" s="21" t="s">
        <v>1830</v>
      </c>
      <c r="I279" s="2" t="s">
        <v>50</v>
      </c>
      <c r="J279" s="2" t="s">
        <v>51</v>
      </c>
      <c r="K279" s="2" t="s">
        <v>52</v>
      </c>
      <c r="M279" s="21" t="s">
        <v>42</v>
      </c>
    </row>
    <row r="280" customFormat="false" ht="24" hidden="false" customHeight="false" outlineLevel="0" collapsed="false">
      <c r="A280" s="2" t="s">
        <v>1925</v>
      </c>
      <c r="B280" s="19" t="s">
        <v>311</v>
      </c>
      <c r="C280" s="19" t="s">
        <v>312</v>
      </c>
      <c r="D280" s="19" t="n">
        <v>849</v>
      </c>
      <c r="E280" s="34" t="s">
        <v>1926</v>
      </c>
      <c r="F280" s="19" t="n">
        <v>12</v>
      </c>
      <c r="G280" s="21" t="s">
        <v>1927</v>
      </c>
      <c r="H280" s="21" t="s">
        <v>1928</v>
      </c>
      <c r="I280" s="2" t="s">
        <v>50</v>
      </c>
      <c r="J280" s="2" t="s">
        <v>69</v>
      </c>
      <c r="K280" s="2" t="s">
        <v>52</v>
      </c>
      <c r="M280" s="21" t="s">
        <v>42</v>
      </c>
    </row>
    <row r="281" customFormat="false" ht="13" hidden="false" customHeight="false" outlineLevel="0" collapsed="false">
      <c r="A281" s="2" t="s">
        <v>1929</v>
      </c>
      <c r="B281" s="19" t="s">
        <v>84</v>
      </c>
      <c r="C281" s="19" t="s">
        <v>85</v>
      </c>
      <c r="D281" s="19" t="n">
        <v>851</v>
      </c>
      <c r="E281" s="34" t="s">
        <v>1930</v>
      </c>
      <c r="F281" s="19" t="n">
        <v>1</v>
      </c>
      <c r="G281" s="21" t="s">
        <v>1062</v>
      </c>
      <c r="H281" s="21" t="s">
        <v>1931</v>
      </c>
      <c r="I281" s="2" t="s">
        <v>50</v>
      </c>
      <c r="J281" s="2" t="s">
        <v>69</v>
      </c>
      <c r="K281" s="2" t="s">
        <v>52</v>
      </c>
      <c r="M281" s="21" t="s">
        <v>42</v>
      </c>
    </row>
    <row r="282" customFormat="false" ht="13" hidden="false" customHeight="false" outlineLevel="0" collapsed="false">
      <c r="A282" s="2" t="s">
        <v>1932</v>
      </c>
      <c r="B282" s="19" t="s">
        <v>11</v>
      </c>
      <c r="C282" s="19" t="s">
        <v>13</v>
      </c>
      <c r="D282" s="19" t="n">
        <v>852</v>
      </c>
      <c r="E282" s="34" t="s">
        <v>1933</v>
      </c>
      <c r="F282" s="19" t="n">
        <v>10</v>
      </c>
      <c r="G282" s="21" t="s">
        <v>1735</v>
      </c>
      <c r="H282" s="21" t="s">
        <v>1830</v>
      </c>
      <c r="I282" s="2" t="s">
        <v>50</v>
      </c>
      <c r="J282" s="2" t="s">
        <v>51</v>
      </c>
      <c r="K282" s="2" t="s">
        <v>52</v>
      </c>
      <c r="M282" s="21" t="s">
        <v>42</v>
      </c>
    </row>
    <row r="283" customFormat="false" ht="13" hidden="false" customHeight="false" outlineLevel="0" collapsed="false">
      <c r="A283" s="2" t="s">
        <v>1934</v>
      </c>
      <c r="B283" s="19" t="s">
        <v>11</v>
      </c>
      <c r="C283" s="19" t="s">
        <v>13</v>
      </c>
      <c r="D283" s="19" t="n">
        <v>852</v>
      </c>
      <c r="E283" s="34" t="s">
        <v>1935</v>
      </c>
      <c r="F283" s="19" t="n">
        <v>15</v>
      </c>
      <c r="G283" s="21" t="s">
        <v>1735</v>
      </c>
      <c r="H283" s="21" t="s">
        <v>1936</v>
      </c>
      <c r="I283" s="2" t="s">
        <v>50</v>
      </c>
      <c r="J283" s="2" t="s">
        <v>51</v>
      </c>
      <c r="K283" s="2" t="s">
        <v>52</v>
      </c>
      <c r="M283" s="21" t="s">
        <v>42</v>
      </c>
    </row>
    <row r="284" customFormat="false" ht="13" hidden="false" customHeight="false" outlineLevel="0" collapsed="false">
      <c r="A284" s="2" t="s">
        <v>1937</v>
      </c>
      <c r="B284" s="19" t="s">
        <v>11</v>
      </c>
      <c r="C284" s="19" t="s">
        <v>13</v>
      </c>
      <c r="D284" s="19" t="n">
        <v>854</v>
      </c>
      <c r="E284" s="34" t="s">
        <v>1938</v>
      </c>
      <c r="F284" s="19" t="n">
        <v>3</v>
      </c>
      <c r="G284" s="21" t="s">
        <v>1735</v>
      </c>
      <c r="H284" s="21" t="s">
        <v>1830</v>
      </c>
      <c r="I284" s="2" t="s">
        <v>50</v>
      </c>
      <c r="J284" s="2" t="s">
        <v>51</v>
      </c>
      <c r="K284" s="2" t="s">
        <v>52</v>
      </c>
      <c r="M284" s="21" t="s">
        <v>42</v>
      </c>
    </row>
    <row r="285" customFormat="false" ht="13" hidden="false" customHeight="false" outlineLevel="0" collapsed="false">
      <c r="A285" s="2" t="s">
        <v>1939</v>
      </c>
      <c r="B285" s="19" t="s">
        <v>11</v>
      </c>
      <c r="C285" s="19" t="s">
        <v>13</v>
      </c>
      <c r="D285" s="19" t="n">
        <v>854</v>
      </c>
      <c r="E285" s="34" t="s">
        <v>1938</v>
      </c>
      <c r="F285" s="19" t="n">
        <v>4</v>
      </c>
      <c r="G285" s="21" t="s">
        <v>1735</v>
      </c>
      <c r="H285" s="21" t="s">
        <v>1936</v>
      </c>
      <c r="I285" s="2" t="s">
        <v>50</v>
      </c>
      <c r="J285" s="2" t="s">
        <v>51</v>
      </c>
      <c r="K285" s="2" t="s">
        <v>52</v>
      </c>
      <c r="M285" s="21" t="s">
        <v>42</v>
      </c>
    </row>
    <row r="286" customFormat="false" ht="13" hidden="false" customHeight="false" outlineLevel="0" collapsed="false">
      <c r="A286" s="2" t="s">
        <v>1940</v>
      </c>
      <c r="B286" s="19" t="s">
        <v>11</v>
      </c>
      <c r="C286" s="19" t="s">
        <v>13</v>
      </c>
      <c r="D286" s="19" t="n">
        <v>855</v>
      </c>
      <c r="E286" s="34" t="s">
        <v>1941</v>
      </c>
      <c r="F286" s="19" t="n">
        <v>3</v>
      </c>
      <c r="G286" s="21" t="s">
        <v>1735</v>
      </c>
      <c r="H286" s="21" t="s">
        <v>1936</v>
      </c>
      <c r="I286" s="2" t="s">
        <v>50</v>
      </c>
      <c r="J286" s="2" t="s">
        <v>51</v>
      </c>
      <c r="K286" s="2" t="s">
        <v>52</v>
      </c>
      <c r="M286" s="21" t="s">
        <v>42</v>
      </c>
    </row>
    <row r="287" customFormat="false" ht="13" hidden="false" customHeight="false" outlineLevel="0" collapsed="false">
      <c r="A287" s="2" t="s">
        <v>1942</v>
      </c>
      <c r="B287" s="19" t="s">
        <v>11</v>
      </c>
      <c r="C287" s="19" t="s">
        <v>13</v>
      </c>
      <c r="D287" s="19" t="n">
        <v>855</v>
      </c>
      <c r="E287" s="34" t="s">
        <v>1943</v>
      </c>
      <c r="F287" s="19" t="n">
        <v>5</v>
      </c>
      <c r="G287" s="21" t="s">
        <v>1735</v>
      </c>
      <c r="H287" s="21" t="s">
        <v>1936</v>
      </c>
      <c r="I287" s="2" t="s">
        <v>50</v>
      </c>
      <c r="J287" s="2" t="s">
        <v>51</v>
      </c>
      <c r="K287" s="2" t="s">
        <v>52</v>
      </c>
      <c r="M287" s="21" t="s">
        <v>42</v>
      </c>
    </row>
    <row r="288" customFormat="false" ht="24" hidden="false" customHeight="false" outlineLevel="0" collapsed="false">
      <c r="A288" s="2" t="s">
        <v>1944</v>
      </c>
      <c r="B288" s="19" t="s">
        <v>11</v>
      </c>
      <c r="C288" s="19" t="s">
        <v>13</v>
      </c>
      <c r="D288" s="19" t="n">
        <v>902</v>
      </c>
      <c r="E288" s="34" t="s">
        <v>1945</v>
      </c>
      <c r="F288" s="19" t="n">
        <v>8</v>
      </c>
      <c r="G288" s="21" t="s">
        <v>1946</v>
      </c>
      <c r="H288" s="21" t="s">
        <v>1947</v>
      </c>
      <c r="I288" s="2" t="s">
        <v>50</v>
      </c>
      <c r="J288" s="2" t="s">
        <v>51</v>
      </c>
      <c r="K288" s="2" t="s">
        <v>52</v>
      </c>
      <c r="M288" s="21" t="s">
        <v>42</v>
      </c>
    </row>
    <row r="289" customFormat="false" ht="24" hidden="false" customHeight="false" outlineLevel="0" collapsed="false">
      <c r="A289" s="2" t="s">
        <v>1948</v>
      </c>
      <c r="B289" s="19" t="s">
        <v>11</v>
      </c>
      <c r="C289" s="19" t="s">
        <v>13</v>
      </c>
      <c r="D289" s="19" t="n">
        <v>902</v>
      </c>
      <c r="E289" s="34" t="s">
        <v>1949</v>
      </c>
      <c r="F289" s="19" t="n">
        <v>10</v>
      </c>
      <c r="G289" s="21" t="s">
        <v>1950</v>
      </c>
      <c r="H289" s="21" t="s">
        <v>1951</v>
      </c>
      <c r="I289" s="2" t="s">
        <v>50</v>
      </c>
      <c r="J289" s="2" t="s">
        <v>51</v>
      </c>
      <c r="K289" s="2" t="s">
        <v>52</v>
      </c>
      <c r="M289" s="21" t="s">
        <v>42</v>
      </c>
    </row>
    <row r="290" customFormat="false" ht="35.05" hidden="false" customHeight="false" outlineLevel="0" collapsed="false">
      <c r="A290" s="2" t="s">
        <v>1952</v>
      </c>
      <c r="B290" s="19" t="s">
        <v>84</v>
      </c>
      <c r="C290" s="19" t="s">
        <v>85</v>
      </c>
      <c r="D290" s="19" t="n">
        <v>903</v>
      </c>
      <c r="E290" s="34" t="s">
        <v>1953</v>
      </c>
      <c r="F290" s="19" t="n">
        <v>4.5</v>
      </c>
      <c r="G290" s="21" t="s">
        <v>1954</v>
      </c>
      <c r="H290" s="21" t="s">
        <v>1955</v>
      </c>
      <c r="I290" s="2" t="s">
        <v>50</v>
      </c>
      <c r="J290" s="2" t="s">
        <v>69</v>
      </c>
      <c r="K290" s="2" t="s">
        <v>70</v>
      </c>
      <c r="L290" s="21" t="s">
        <v>1956</v>
      </c>
      <c r="M290" s="21" t="s">
        <v>42</v>
      </c>
    </row>
    <row r="291" customFormat="false" ht="35.05" hidden="false" customHeight="false" outlineLevel="0" collapsed="false">
      <c r="A291" s="2" t="s">
        <v>1957</v>
      </c>
      <c r="B291" s="19" t="s">
        <v>84</v>
      </c>
      <c r="C291" s="19" t="s">
        <v>85</v>
      </c>
      <c r="D291" s="19" t="n">
        <v>903</v>
      </c>
      <c r="E291" s="34" t="s">
        <v>1953</v>
      </c>
      <c r="F291" s="19" t="n">
        <v>4.5</v>
      </c>
      <c r="G291" s="21" t="s">
        <v>1954</v>
      </c>
      <c r="H291" s="21" t="s">
        <v>1955</v>
      </c>
      <c r="I291" s="2" t="s">
        <v>50</v>
      </c>
      <c r="J291" s="2" t="s">
        <v>69</v>
      </c>
      <c r="K291" s="2" t="s">
        <v>70</v>
      </c>
      <c r="L291" s="21" t="s">
        <v>1956</v>
      </c>
      <c r="M291" s="21" t="s">
        <v>42</v>
      </c>
    </row>
    <row r="292" customFormat="false" ht="24" hidden="false" customHeight="false" outlineLevel="0" collapsed="false">
      <c r="A292" s="2" t="s">
        <v>1958</v>
      </c>
      <c r="B292" s="19" t="s">
        <v>11</v>
      </c>
      <c r="C292" s="19" t="s">
        <v>13</v>
      </c>
      <c r="D292" s="19" t="n">
        <v>903</v>
      </c>
      <c r="E292" s="34" t="s">
        <v>1959</v>
      </c>
      <c r="F292" s="19" t="n">
        <v>14</v>
      </c>
      <c r="G292" s="21" t="s">
        <v>1960</v>
      </c>
      <c r="H292" s="21" t="s">
        <v>1961</v>
      </c>
      <c r="I292" s="2" t="s">
        <v>50</v>
      </c>
      <c r="J292" s="2" t="s">
        <v>51</v>
      </c>
      <c r="K292" s="2" t="s">
        <v>52</v>
      </c>
      <c r="M292" s="21" t="s">
        <v>42</v>
      </c>
    </row>
    <row r="293" customFormat="false" ht="24" hidden="false" customHeight="false" outlineLevel="0" collapsed="false">
      <c r="A293" s="2" t="s">
        <v>1962</v>
      </c>
      <c r="B293" s="19" t="s">
        <v>11</v>
      </c>
      <c r="C293" s="19" t="s">
        <v>13</v>
      </c>
      <c r="D293" s="19" t="n">
        <v>903</v>
      </c>
      <c r="E293" s="34" t="s">
        <v>1963</v>
      </c>
      <c r="F293" s="19" t="n">
        <v>16</v>
      </c>
      <c r="G293" s="21" t="s">
        <v>1960</v>
      </c>
      <c r="H293" s="21" t="s">
        <v>1961</v>
      </c>
      <c r="I293" s="2" t="s">
        <v>50</v>
      </c>
      <c r="J293" s="2" t="s">
        <v>51</v>
      </c>
      <c r="K293" s="2" t="s">
        <v>52</v>
      </c>
      <c r="M293" s="21" t="s">
        <v>42</v>
      </c>
    </row>
    <row r="294" customFormat="false" ht="13" hidden="false" customHeight="false" outlineLevel="0" collapsed="false">
      <c r="A294" s="2" t="s">
        <v>1964</v>
      </c>
      <c r="B294" s="19" t="s">
        <v>11</v>
      </c>
      <c r="C294" s="19" t="s">
        <v>13</v>
      </c>
      <c r="D294" s="19" t="n">
        <v>906</v>
      </c>
      <c r="E294" s="34" t="s">
        <v>1965</v>
      </c>
      <c r="F294" s="19" t="n">
        <v>7</v>
      </c>
      <c r="G294" s="21" t="s">
        <v>1735</v>
      </c>
      <c r="H294" s="21" t="s">
        <v>1837</v>
      </c>
      <c r="I294" s="2" t="s">
        <v>50</v>
      </c>
      <c r="J294" s="2" t="s">
        <v>51</v>
      </c>
      <c r="K294" s="2" t="s">
        <v>52</v>
      </c>
      <c r="M294" s="21" t="s">
        <v>42</v>
      </c>
    </row>
    <row r="295" customFormat="false" ht="13" hidden="false" customHeight="false" outlineLevel="0" collapsed="false">
      <c r="A295" s="2" t="s">
        <v>1966</v>
      </c>
      <c r="B295" s="19" t="s">
        <v>11</v>
      </c>
      <c r="C295" s="19" t="s">
        <v>13</v>
      </c>
      <c r="D295" s="19" t="n">
        <v>906</v>
      </c>
      <c r="E295" s="34" t="s">
        <v>1967</v>
      </c>
      <c r="F295" s="19" t="n">
        <v>18</v>
      </c>
      <c r="G295" s="21" t="s">
        <v>1735</v>
      </c>
      <c r="H295" s="21" t="s">
        <v>1855</v>
      </c>
      <c r="I295" s="2" t="s">
        <v>50</v>
      </c>
      <c r="J295" s="2" t="s">
        <v>51</v>
      </c>
      <c r="K295" s="2" t="s">
        <v>52</v>
      </c>
      <c r="M295" s="21" t="s">
        <v>42</v>
      </c>
    </row>
    <row r="296" customFormat="false" ht="13" hidden="false" customHeight="false" outlineLevel="0" collapsed="false">
      <c r="A296" s="2" t="s">
        <v>1968</v>
      </c>
      <c r="B296" s="19" t="s">
        <v>11</v>
      </c>
      <c r="C296" s="19" t="s">
        <v>13</v>
      </c>
      <c r="D296" s="19" t="n">
        <v>909</v>
      </c>
      <c r="E296" s="34" t="s">
        <v>1969</v>
      </c>
      <c r="F296" s="19" t="n">
        <v>16</v>
      </c>
      <c r="G296" s="21" t="s">
        <v>1735</v>
      </c>
      <c r="H296" s="21" t="s">
        <v>1830</v>
      </c>
      <c r="I296" s="2" t="s">
        <v>50</v>
      </c>
      <c r="J296" s="2" t="s">
        <v>51</v>
      </c>
      <c r="K296" s="2" t="s">
        <v>52</v>
      </c>
      <c r="M296" s="21" t="s">
        <v>42</v>
      </c>
    </row>
    <row r="297" customFormat="false" ht="13" hidden="false" customHeight="false" outlineLevel="0" collapsed="false">
      <c r="A297" s="2" t="s">
        <v>1970</v>
      </c>
      <c r="B297" s="19" t="s">
        <v>11</v>
      </c>
      <c r="C297" s="19" t="s">
        <v>13</v>
      </c>
      <c r="D297" s="19" t="n">
        <v>932</v>
      </c>
      <c r="E297" s="34" t="s">
        <v>1971</v>
      </c>
      <c r="F297" s="19" t="n">
        <v>10</v>
      </c>
      <c r="G297" s="21" t="s">
        <v>1735</v>
      </c>
      <c r="H297" s="21" t="s">
        <v>1972</v>
      </c>
      <c r="I297" s="2" t="s">
        <v>50</v>
      </c>
      <c r="J297" s="2" t="s">
        <v>51</v>
      </c>
      <c r="K297" s="2" t="s">
        <v>52</v>
      </c>
      <c r="M297" s="21" t="s">
        <v>42</v>
      </c>
    </row>
    <row r="298" customFormat="false" ht="13" hidden="false" customHeight="false" outlineLevel="0" collapsed="false">
      <c r="A298" s="2" t="s">
        <v>1973</v>
      </c>
      <c r="B298" s="19" t="s">
        <v>11</v>
      </c>
      <c r="C298" s="19" t="s">
        <v>13</v>
      </c>
      <c r="D298" s="19" t="n">
        <v>951</v>
      </c>
      <c r="E298" s="34" t="s">
        <v>1974</v>
      </c>
      <c r="F298" s="19" t="n">
        <v>5</v>
      </c>
      <c r="G298" s="21" t="s">
        <v>1975</v>
      </c>
      <c r="H298" s="21" t="s">
        <v>1976</v>
      </c>
      <c r="I298" s="2" t="s">
        <v>50</v>
      </c>
      <c r="J298" s="2" t="s">
        <v>51</v>
      </c>
      <c r="K298" s="2" t="s">
        <v>52</v>
      </c>
      <c r="M298" s="21" t="s">
        <v>42</v>
      </c>
    </row>
    <row r="299" customFormat="false" ht="23.85" hidden="false" customHeight="false" outlineLevel="0" collapsed="false">
      <c r="A299" s="2" t="s">
        <v>1977</v>
      </c>
      <c r="B299" s="19" t="s">
        <v>11</v>
      </c>
      <c r="C299" s="19" t="s">
        <v>13</v>
      </c>
      <c r="D299" s="19" t="n">
        <v>966</v>
      </c>
      <c r="E299" s="34" t="s">
        <v>1978</v>
      </c>
      <c r="F299" s="19" t="n">
        <v>2</v>
      </c>
      <c r="G299" s="21" t="s">
        <v>1979</v>
      </c>
      <c r="H299" s="21" t="s">
        <v>1980</v>
      </c>
      <c r="I299" s="2" t="s">
        <v>50</v>
      </c>
      <c r="J299" s="2" t="s">
        <v>51</v>
      </c>
      <c r="K299" s="2" t="s">
        <v>52</v>
      </c>
      <c r="M299" s="21" t="s">
        <v>42</v>
      </c>
    </row>
    <row r="300" customFormat="false" ht="24" hidden="false" customHeight="false" outlineLevel="0" collapsed="false">
      <c r="A300" s="2" t="s">
        <v>1981</v>
      </c>
      <c r="B300" s="19" t="s">
        <v>11</v>
      </c>
      <c r="C300" s="19" t="s">
        <v>13</v>
      </c>
      <c r="D300" s="19" t="n">
        <v>975</v>
      </c>
      <c r="E300" s="34" t="s">
        <v>1982</v>
      </c>
      <c r="F300" s="19" t="n">
        <v>1</v>
      </c>
      <c r="G300" s="21" t="s">
        <v>1983</v>
      </c>
      <c r="H300" s="21" t="s">
        <v>1984</v>
      </c>
      <c r="I300" s="2" t="s">
        <v>124</v>
      </c>
      <c r="J300" s="2" t="s">
        <v>51</v>
      </c>
      <c r="K300" s="2" t="s">
        <v>70</v>
      </c>
      <c r="L300" s="21" t="s">
        <v>1985</v>
      </c>
      <c r="M300" s="21" t="s">
        <v>42</v>
      </c>
    </row>
    <row r="301" customFormat="false" ht="46.25" hidden="false" customHeight="false" outlineLevel="0" collapsed="false">
      <c r="A301" s="2" t="s">
        <v>1986</v>
      </c>
      <c r="B301" s="19" t="s">
        <v>11</v>
      </c>
      <c r="C301" s="19" t="s">
        <v>13</v>
      </c>
      <c r="D301" s="19" t="n">
        <v>977</v>
      </c>
      <c r="E301" s="34" t="s">
        <v>1987</v>
      </c>
      <c r="F301" s="19" t="n">
        <v>1</v>
      </c>
      <c r="G301" s="21" t="s">
        <v>1988</v>
      </c>
      <c r="H301" s="21" t="s">
        <v>1989</v>
      </c>
      <c r="I301" s="2" t="s">
        <v>124</v>
      </c>
      <c r="J301" s="2" t="s">
        <v>51</v>
      </c>
      <c r="K301" s="2" t="s">
        <v>70</v>
      </c>
      <c r="L301" s="21" t="s">
        <v>1990</v>
      </c>
      <c r="M301" s="21" t="s">
        <v>42</v>
      </c>
    </row>
    <row r="302" customFormat="false" ht="46.25" hidden="false" customHeight="false" outlineLevel="0" collapsed="false">
      <c r="A302" s="2" t="s">
        <v>1991</v>
      </c>
      <c r="B302" s="19" t="s">
        <v>11</v>
      </c>
      <c r="C302" s="19" t="s">
        <v>13</v>
      </c>
      <c r="D302" s="19" t="n">
        <v>979</v>
      </c>
      <c r="E302" s="34" t="s">
        <v>1992</v>
      </c>
      <c r="F302" s="19" t="n">
        <v>1</v>
      </c>
      <c r="G302" s="21" t="s">
        <v>1993</v>
      </c>
      <c r="H302" s="21" t="s">
        <v>1994</v>
      </c>
      <c r="I302" s="2" t="s">
        <v>124</v>
      </c>
      <c r="J302" s="2" t="s">
        <v>51</v>
      </c>
      <c r="K302" s="2" t="s">
        <v>70</v>
      </c>
      <c r="L302" s="21" t="s">
        <v>1990</v>
      </c>
      <c r="M302" s="21" t="s">
        <v>42</v>
      </c>
    </row>
    <row r="303" customFormat="false" ht="46.25" hidden="false" customHeight="false" outlineLevel="0" collapsed="false">
      <c r="A303" s="2" t="s">
        <v>1995</v>
      </c>
      <c r="B303" s="19" t="s">
        <v>11</v>
      </c>
      <c r="C303" s="19" t="s">
        <v>13</v>
      </c>
      <c r="D303" s="19" t="n">
        <v>980</v>
      </c>
      <c r="E303" s="34" t="s">
        <v>1992</v>
      </c>
      <c r="F303" s="19" t="n">
        <v>1</v>
      </c>
      <c r="G303" s="21" t="s">
        <v>1996</v>
      </c>
      <c r="H303" s="21" t="s">
        <v>1997</v>
      </c>
      <c r="I303" s="2" t="s">
        <v>124</v>
      </c>
      <c r="J303" s="2" t="s">
        <v>51</v>
      </c>
      <c r="K303" s="2" t="s">
        <v>70</v>
      </c>
      <c r="L303" s="21" t="s">
        <v>1990</v>
      </c>
      <c r="M303" s="21" t="s">
        <v>42</v>
      </c>
    </row>
    <row r="304" customFormat="false" ht="46.25" hidden="false" customHeight="false" outlineLevel="0" collapsed="false">
      <c r="A304" s="2" t="s">
        <v>1998</v>
      </c>
      <c r="B304" s="19" t="s">
        <v>11</v>
      </c>
      <c r="C304" s="19" t="s">
        <v>13</v>
      </c>
      <c r="D304" s="19" t="n">
        <v>980</v>
      </c>
      <c r="E304" s="34" t="s">
        <v>1992</v>
      </c>
      <c r="F304" s="19" t="n">
        <v>1</v>
      </c>
      <c r="G304" s="21" t="s">
        <v>1999</v>
      </c>
      <c r="H304" s="21" t="s">
        <v>2000</v>
      </c>
      <c r="I304" s="2" t="s">
        <v>124</v>
      </c>
      <c r="J304" s="2" t="s">
        <v>51</v>
      </c>
      <c r="K304" s="2" t="s">
        <v>70</v>
      </c>
      <c r="L304" s="21" t="s">
        <v>1990</v>
      </c>
      <c r="M304" s="21" t="s">
        <v>42</v>
      </c>
    </row>
    <row r="305" customFormat="false" ht="46.25" hidden="false" customHeight="false" outlineLevel="0" collapsed="false">
      <c r="A305" s="2" t="s">
        <v>2001</v>
      </c>
      <c r="B305" s="19" t="s">
        <v>11</v>
      </c>
      <c r="C305" s="19" t="s">
        <v>13</v>
      </c>
      <c r="D305" s="19" t="n">
        <v>981</v>
      </c>
      <c r="E305" s="34" t="s">
        <v>1992</v>
      </c>
      <c r="F305" s="19" t="n">
        <v>1</v>
      </c>
      <c r="G305" s="21" t="s">
        <v>2002</v>
      </c>
      <c r="H305" s="21" t="s">
        <v>2003</v>
      </c>
      <c r="I305" s="2" t="s">
        <v>124</v>
      </c>
      <c r="J305" s="2" t="s">
        <v>51</v>
      </c>
      <c r="K305" s="2" t="s">
        <v>70</v>
      </c>
      <c r="L305" s="21" t="s">
        <v>1990</v>
      </c>
      <c r="M305" s="21" t="s">
        <v>42</v>
      </c>
    </row>
    <row r="306" customFormat="false" ht="46.25" hidden="false" customHeight="false" outlineLevel="0" collapsed="false">
      <c r="A306" s="2" t="s">
        <v>2004</v>
      </c>
      <c r="B306" s="19" t="s">
        <v>11</v>
      </c>
      <c r="C306" s="19" t="s">
        <v>13</v>
      </c>
      <c r="D306" s="19" t="n">
        <v>981</v>
      </c>
      <c r="E306" s="34" t="s">
        <v>1992</v>
      </c>
      <c r="F306" s="19" t="n">
        <v>1</v>
      </c>
      <c r="G306" s="21" t="s">
        <v>2005</v>
      </c>
      <c r="H306" s="21" t="s">
        <v>2006</v>
      </c>
      <c r="I306" s="2" t="s">
        <v>124</v>
      </c>
      <c r="J306" s="2" t="s">
        <v>51</v>
      </c>
      <c r="K306" s="2" t="s">
        <v>70</v>
      </c>
      <c r="L306" s="21" t="s">
        <v>1990</v>
      </c>
      <c r="M306" s="21" t="s">
        <v>42</v>
      </c>
    </row>
    <row r="307" customFormat="false" ht="13" hidden="false" customHeight="false" outlineLevel="0" collapsed="false">
      <c r="A307" s="2" t="s">
        <v>2007</v>
      </c>
      <c r="B307" s="19" t="s">
        <v>11</v>
      </c>
      <c r="C307" s="19" t="s">
        <v>13</v>
      </c>
      <c r="D307" s="19" t="n">
        <v>983</v>
      </c>
      <c r="E307" s="34" t="s">
        <v>1070</v>
      </c>
      <c r="F307" s="19" t="n">
        <v>4</v>
      </c>
      <c r="G307" s="21" t="s">
        <v>2008</v>
      </c>
      <c r="H307" s="21" t="s">
        <v>921</v>
      </c>
      <c r="I307" s="2" t="s">
        <v>50</v>
      </c>
      <c r="J307" s="2" t="s">
        <v>51</v>
      </c>
      <c r="K307" s="2" t="s">
        <v>52</v>
      </c>
      <c r="M307" s="21" t="s">
        <v>42</v>
      </c>
    </row>
    <row r="308" customFormat="false" ht="46.25" hidden="false" customHeight="false" outlineLevel="0" collapsed="false">
      <c r="A308" s="2" t="s">
        <v>2009</v>
      </c>
      <c r="B308" s="19" t="s">
        <v>1615</v>
      </c>
      <c r="C308" s="19" t="s">
        <v>100</v>
      </c>
      <c r="D308" s="19" t="n">
        <v>986</v>
      </c>
      <c r="E308" s="34" t="s">
        <v>2010</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2011</v>
      </c>
      <c r="B309" s="19" t="s">
        <v>99</v>
      </c>
      <c r="C309" s="19" t="s">
        <v>100</v>
      </c>
      <c r="D309" s="19" t="n">
        <v>986</v>
      </c>
      <c r="E309" s="34" t="s">
        <v>2010</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2012</v>
      </c>
      <c r="B310" s="19" t="s">
        <v>11</v>
      </c>
      <c r="C310" s="19" t="s">
        <v>13</v>
      </c>
      <c r="D310" s="19" t="n">
        <v>987</v>
      </c>
      <c r="E310" s="34" t="s">
        <v>2013</v>
      </c>
      <c r="F310" s="19" t="n">
        <v>8</v>
      </c>
      <c r="G310" s="21" t="s">
        <v>2014</v>
      </c>
      <c r="H310" s="21" t="s">
        <v>2015</v>
      </c>
      <c r="I310" s="2" t="s">
        <v>50</v>
      </c>
      <c r="J310" s="2" t="s">
        <v>51</v>
      </c>
      <c r="K310" s="2" t="s">
        <v>52</v>
      </c>
      <c r="M310" s="21" t="s">
        <v>42</v>
      </c>
    </row>
    <row r="311" customFormat="false" ht="35.05" hidden="false" customHeight="false" outlineLevel="0" collapsed="false">
      <c r="A311" s="2" t="s">
        <v>2016</v>
      </c>
      <c r="B311" s="19" t="s">
        <v>508</v>
      </c>
      <c r="C311" s="19" t="s">
        <v>509</v>
      </c>
      <c r="E311" s="34"/>
      <c r="G311" s="21" t="s">
        <v>510</v>
      </c>
      <c r="I311" s="2"/>
      <c r="J311" s="2" t="s">
        <v>69</v>
      </c>
      <c r="K311" s="2" t="s">
        <v>78</v>
      </c>
      <c r="L311" s="21" t="s">
        <v>2017</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2018</v>
      </c>
      <c r="B2" s="19" t="s">
        <v>216</v>
      </c>
      <c r="C2" s="19" t="s">
        <v>217</v>
      </c>
      <c r="D2" s="19" t="n">
        <v>749</v>
      </c>
      <c r="E2" s="34" t="s">
        <v>296</v>
      </c>
      <c r="F2" s="19" t="s">
        <v>302</v>
      </c>
      <c r="G2" s="21" t="s">
        <v>2019</v>
      </c>
      <c r="H2" s="21" t="s">
        <v>304</v>
      </c>
      <c r="I2" s="2" t="s">
        <v>50</v>
      </c>
      <c r="J2" s="2"/>
      <c r="K2" s="2" t="s">
        <v>52</v>
      </c>
      <c r="M2" s="21" t="s">
        <v>42</v>
      </c>
    </row>
    <row r="3" customFormat="false" ht="24" hidden="false" customHeight="false" outlineLevel="0" collapsed="false">
      <c r="A3" s="2" t="s">
        <v>2020</v>
      </c>
      <c r="B3" s="19" t="s">
        <v>216</v>
      </c>
      <c r="C3" s="19" t="s">
        <v>217</v>
      </c>
      <c r="D3" s="19" t="n">
        <v>750</v>
      </c>
      <c r="E3" s="34" t="s">
        <v>296</v>
      </c>
      <c r="F3" s="19" t="n">
        <v>12</v>
      </c>
      <c r="G3" s="21" t="s">
        <v>2021</v>
      </c>
      <c r="H3" s="21" t="s">
        <v>2022</v>
      </c>
      <c r="I3" s="2" t="s">
        <v>50</v>
      </c>
      <c r="J3" s="2"/>
      <c r="K3" s="2" t="s">
        <v>52</v>
      </c>
      <c r="M3" s="21" t="s">
        <v>42</v>
      </c>
    </row>
    <row r="4" customFormat="false" ht="46.25" hidden="false" customHeight="false" outlineLevel="0" collapsed="false">
      <c r="A4" s="2" t="s">
        <v>2023</v>
      </c>
      <c r="B4" s="19" t="s">
        <v>216</v>
      </c>
      <c r="C4" s="19" t="s">
        <v>217</v>
      </c>
      <c r="D4" s="19" t="n">
        <v>780</v>
      </c>
      <c r="E4" s="34" t="s">
        <v>1859</v>
      </c>
      <c r="F4" s="19" t="s">
        <v>1817</v>
      </c>
      <c r="G4" s="21" t="s">
        <v>2024</v>
      </c>
      <c r="H4" s="21" t="s">
        <v>2025</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0" width="11.53"/>
  </cols>
  <sheetData>
    <row r="1" customFormat="false" ht="68"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38</v>
      </c>
      <c r="N1" s="28" t="s">
        <v>39</v>
      </c>
      <c r="O1" s="28" t="s">
        <v>40</v>
      </c>
    </row>
    <row r="2" customFormat="false" ht="23.85" hidden="false" customHeight="false" outlineLevel="0" collapsed="false">
      <c r="A2" s="2" t="s">
        <v>2026</v>
      </c>
      <c r="B2" s="0" t="s">
        <v>11</v>
      </c>
      <c r="C2" s="0" t="s">
        <v>13</v>
      </c>
      <c r="D2" s="0" t="n">
        <v>64</v>
      </c>
      <c r="E2" s="42" t="s">
        <v>652</v>
      </c>
      <c r="F2" s="0" t="n">
        <v>1</v>
      </c>
      <c r="G2" s="43" t="s">
        <v>2027</v>
      </c>
      <c r="H2" s="43" t="s">
        <v>2028</v>
      </c>
      <c r="I2" s="44" t="s">
        <v>50</v>
      </c>
      <c r="J2" s="44" t="s">
        <v>51</v>
      </c>
    </row>
    <row r="3" customFormat="false" ht="23.85" hidden="false" customHeight="false" outlineLevel="0" collapsed="false">
      <c r="A3" s="2" t="s">
        <v>2029</v>
      </c>
      <c r="B3" s="0" t="s">
        <v>11</v>
      </c>
      <c r="C3" s="0" t="s">
        <v>13</v>
      </c>
      <c r="D3" s="0" t="n">
        <v>64</v>
      </c>
      <c r="E3" s="42" t="s">
        <v>652</v>
      </c>
      <c r="F3" s="0" t="n">
        <v>1</v>
      </c>
      <c r="G3" s="43" t="s">
        <v>2030</v>
      </c>
      <c r="H3" s="43" t="s">
        <v>2031</v>
      </c>
      <c r="I3" s="44" t="s">
        <v>50</v>
      </c>
      <c r="J3" s="44" t="s">
        <v>51</v>
      </c>
    </row>
    <row r="4" customFormat="false" ht="12.8" hidden="false" customHeight="false" outlineLevel="0" collapsed="false">
      <c r="A4" s="2" t="s">
        <v>2032</v>
      </c>
      <c r="B4" s="0" t="s">
        <v>11</v>
      </c>
      <c r="C4" s="0" t="s">
        <v>13</v>
      </c>
      <c r="D4" s="0" t="n">
        <v>361</v>
      </c>
      <c r="E4" s="42" t="s">
        <v>2033</v>
      </c>
      <c r="F4" s="0" t="n">
        <v>7</v>
      </c>
      <c r="G4" s="43" t="s">
        <v>2034</v>
      </c>
      <c r="H4" s="43" t="s">
        <v>2031</v>
      </c>
      <c r="I4" s="44" t="s">
        <v>50</v>
      </c>
      <c r="J4" s="44" t="s">
        <v>51</v>
      </c>
    </row>
    <row r="5" customFormat="false" ht="12.75" hidden="false" customHeight="false" outlineLevel="0" collapsed="false">
      <c r="A5" s="2" t="s">
        <v>2035</v>
      </c>
      <c r="B5" s="0" t="s">
        <v>11</v>
      </c>
      <c r="C5" s="0" t="s">
        <v>13</v>
      </c>
      <c r="D5" s="0" t="n">
        <v>548</v>
      </c>
      <c r="E5" s="45" t="s">
        <v>2036</v>
      </c>
      <c r="F5" s="0" t="n">
        <v>22</v>
      </c>
      <c r="G5" s="43" t="s">
        <v>2034</v>
      </c>
      <c r="H5" s="43" t="s">
        <v>2031</v>
      </c>
      <c r="I5" s="44" t="s">
        <v>50</v>
      </c>
      <c r="J5" s="44" t="s">
        <v>51</v>
      </c>
    </row>
    <row r="6" customFormat="false" ht="12.75" hidden="false" customHeight="false" outlineLevel="0" collapsed="false">
      <c r="A6" s="2" t="s">
        <v>2037</v>
      </c>
      <c r="B6" s="0" t="s">
        <v>11</v>
      </c>
      <c r="C6" s="0" t="s">
        <v>13</v>
      </c>
      <c r="D6" s="0" t="n">
        <v>63</v>
      </c>
      <c r="E6" s="42" t="s">
        <v>652</v>
      </c>
      <c r="F6" s="0" t="n">
        <v>30</v>
      </c>
      <c r="G6" s="43" t="s">
        <v>2034</v>
      </c>
      <c r="H6" s="43" t="s">
        <v>2031</v>
      </c>
      <c r="I6" s="44" t="s">
        <v>50</v>
      </c>
      <c r="J6" s="44" t="s">
        <v>51</v>
      </c>
    </row>
    <row r="7" customFormat="false" ht="35.05" hidden="false" customHeight="false" outlineLevel="0" collapsed="false">
      <c r="A7" s="2" t="s">
        <v>2038</v>
      </c>
      <c r="B7" s="0" t="s">
        <v>11</v>
      </c>
      <c r="C7" s="0" t="s">
        <v>13</v>
      </c>
      <c r="D7" s="0" t="n">
        <v>64</v>
      </c>
      <c r="E7" s="42" t="s">
        <v>652</v>
      </c>
      <c r="F7" s="0" t="n">
        <v>1</v>
      </c>
      <c r="G7" s="43" t="s">
        <v>2039</v>
      </c>
      <c r="H7" s="43" t="s">
        <v>2040</v>
      </c>
      <c r="I7" s="44" t="s">
        <v>50</v>
      </c>
      <c r="J7" s="44" t="s">
        <v>51</v>
      </c>
    </row>
    <row r="8" customFormat="false" ht="12.75" hidden="false" customHeight="false" outlineLevel="0" collapsed="false">
      <c r="A8" s="2" t="s">
        <v>2041</v>
      </c>
      <c r="B8" s="0" t="s">
        <v>11</v>
      </c>
      <c r="C8" s="0" t="s">
        <v>13</v>
      </c>
      <c r="D8" s="0" t="n">
        <v>64</v>
      </c>
      <c r="E8" s="42" t="s">
        <v>652</v>
      </c>
      <c r="F8" s="0" t="n">
        <v>1</v>
      </c>
      <c r="G8" s="43" t="s">
        <v>2042</v>
      </c>
      <c r="H8" s="43" t="s">
        <v>2043</v>
      </c>
      <c r="I8" s="44" t="s">
        <v>50</v>
      </c>
      <c r="J8" s="44" t="s">
        <v>51</v>
      </c>
    </row>
    <row r="9" customFormat="false" ht="46.25" hidden="false" customHeight="false" outlineLevel="0" collapsed="false">
      <c r="A9" s="2" t="s">
        <v>2044</v>
      </c>
      <c r="B9" s="0" t="s">
        <v>11</v>
      </c>
      <c r="C9" s="0" t="s">
        <v>13</v>
      </c>
      <c r="D9" s="0" t="n">
        <v>357</v>
      </c>
      <c r="E9" s="42" t="s">
        <v>2045</v>
      </c>
      <c r="F9" s="0" t="n">
        <v>1</v>
      </c>
      <c r="G9" s="43" t="s">
        <v>2046</v>
      </c>
      <c r="H9" s="43" t="s">
        <v>2047</v>
      </c>
      <c r="I9" s="44" t="s">
        <v>50</v>
      </c>
      <c r="J9" s="44" t="s">
        <v>51</v>
      </c>
    </row>
    <row r="10" customFormat="false" ht="12.75" hidden="false" customHeight="false" outlineLevel="0" collapsed="false">
      <c r="A10" s="2" t="s">
        <v>2048</v>
      </c>
      <c r="B10" s="0" t="s">
        <v>11</v>
      </c>
      <c r="C10" s="0" t="s">
        <v>13</v>
      </c>
      <c r="D10" s="0" t="n">
        <v>363</v>
      </c>
      <c r="E10" s="42" t="s">
        <v>2033</v>
      </c>
      <c r="F10" s="0" t="n">
        <v>1</v>
      </c>
      <c r="G10" s="43" t="s">
        <v>2042</v>
      </c>
      <c r="H10" s="43" t="s">
        <v>2049</v>
      </c>
      <c r="I10" s="44" t="s">
        <v>50</v>
      </c>
      <c r="J10" s="44" t="s">
        <v>51</v>
      </c>
    </row>
    <row r="11" customFormat="false" ht="23.85" hidden="false" customHeight="false" outlineLevel="0" collapsed="false">
      <c r="A11" s="2" t="s">
        <v>2050</v>
      </c>
      <c r="B11" s="0" t="s">
        <v>11</v>
      </c>
      <c r="C11" s="0" t="s">
        <v>13</v>
      </c>
      <c r="D11" s="0" t="n">
        <v>356</v>
      </c>
      <c r="E11" s="42" t="s">
        <v>2051</v>
      </c>
      <c r="F11" s="0" t="n">
        <v>5</v>
      </c>
      <c r="G11" s="43" t="s">
        <v>2052</v>
      </c>
      <c r="H11" s="43" t="s">
        <v>2053</v>
      </c>
      <c r="I11" s="44" t="s">
        <v>50</v>
      </c>
      <c r="J11" s="44" t="s">
        <v>51</v>
      </c>
    </row>
    <row r="12" customFormat="false" ht="12.75" hidden="false" customHeight="false" outlineLevel="0" collapsed="false">
      <c r="A12" s="2" t="s">
        <v>2054</v>
      </c>
      <c r="B12" s="0" t="s">
        <v>11</v>
      </c>
      <c r="C12" s="0" t="s">
        <v>13</v>
      </c>
      <c r="D12" s="0" t="n">
        <v>122</v>
      </c>
      <c r="E12" s="42" t="s">
        <v>1393</v>
      </c>
      <c r="F12" s="0" t="n">
        <v>21</v>
      </c>
      <c r="G12" s="43" t="s">
        <v>2055</v>
      </c>
      <c r="H12" s="43" t="s">
        <v>2056</v>
      </c>
      <c r="I12" s="44" t="s">
        <v>50</v>
      </c>
      <c r="J12" s="44" t="s">
        <v>51</v>
      </c>
    </row>
    <row r="13" customFormat="false" ht="12.75" hidden="false" customHeight="false" outlineLevel="0" collapsed="false">
      <c r="A13" s="2" t="s">
        <v>2057</v>
      </c>
      <c r="B13" s="0" t="s">
        <v>11</v>
      </c>
      <c r="C13" s="0" t="s">
        <v>13</v>
      </c>
      <c r="D13" s="0" t="n">
        <v>122</v>
      </c>
      <c r="E13" s="42" t="s">
        <v>2058</v>
      </c>
      <c r="F13" s="0" t="n">
        <v>41</v>
      </c>
      <c r="G13" s="43" t="s">
        <v>2059</v>
      </c>
      <c r="H13" s="43" t="s">
        <v>2060</v>
      </c>
      <c r="I13" s="44" t="s">
        <v>50</v>
      </c>
      <c r="J13" s="44" t="s">
        <v>51</v>
      </c>
    </row>
    <row r="14" customFormat="false" ht="12.75" hidden="false" customHeight="false" outlineLevel="0" collapsed="false">
      <c r="A14" s="2" t="s">
        <v>2061</v>
      </c>
      <c r="B14" s="0" t="s">
        <v>11</v>
      </c>
      <c r="C14" s="0" t="s">
        <v>13</v>
      </c>
      <c r="D14" s="0" t="n">
        <v>125</v>
      </c>
      <c r="E14" s="42" t="s">
        <v>1439</v>
      </c>
      <c r="F14" s="0" t="n">
        <v>16</v>
      </c>
      <c r="G14" s="43" t="s">
        <v>2062</v>
      </c>
      <c r="H14" s="43" t="s">
        <v>2063</v>
      </c>
      <c r="I14" s="44" t="s">
        <v>50</v>
      </c>
      <c r="J14" s="44" t="s">
        <v>51</v>
      </c>
    </row>
    <row r="15" customFormat="false" ht="23.85" hidden="false" customHeight="false" outlineLevel="0" collapsed="false">
      <c r="A15" s="2" t="s">
        <v>2064</v>
      </c>
      <c r="B15" s="0" t="s">
        <v>11</v>
      </c>
      <c r="C15" s="0" t="s">
        <v>13</v>
      </c>
      <c r="D15" s="0" t="n">
        <v>125</v>
      </c>
      <c r="E15" s="42" t="s">
        <v>1439</v>
      </c>
      <c r="F15" s="0" t="n">
        <v>21</v>
      </c>
      <c r="G15" s="43" t="s">
        <v>2065</v>
      </c>
      <c r="H15" s="43" t="s">
        <v>2066</v>
      </c>
      <c r="I15" s="44" t="s">
        <v>50</v>
      </c>
      <c r="J15" s="44" t="s">
        <v>51</v>
      </c>
    </row>
    <row r="16" customFormat="false" ht="23.85" hidden="false" customHeight="false" outlineLevel="0" collapsed="false">
      <c r="A16" s="2" t="s">
        <v>2067</v>
      </c>
      <c r="B16" s="0" t="s">
        <v>11</v>
      </c>
      <c r="C16" s="0" t="s">
        <v>13</v>
      </c>
      <c r="D16" s="0" t="n">
        <v>184</v>
      </c>
      <c r="E16" s="42" t="s">
        <v>2068</v>
      </c>
      <c r="F16" s="0" t="n">
        <v>17</v>
      </c>
      <c r="G16" s="43" t="s">
        <v>2069</v>
      </c>
      <c r="H16" s="43" t="s">
        <v>2070</v>
      </c>
      <c r="I16" s="44" t="s">
        <v>50</v>
      </c>
      <c r="J16" s="44" t="s">
        <v>51</v>
      </c>
    </row>
    <row r="17" customFormat="false" ht="23.85" hidden="false" customHeight="false" outlineLevel="0" collapsed="false">
      <c r="A17" s="2" t="s">
        <v>2071</v>
      </c>
      <c r="B17" s="0" t="s">
        <v>11</v>
      </c>
      <c r="C17" s="0" t="s">
        <v>13</v>
      </c>
      <c r="D17" s="0" t="n">
        <v>108</v>
      </c>
      <c r="E17" s="42" t="s">
        <v>1275</v>
      </c>
      <c r="F17" s="0" t="n">
        <v>1</v>
      </c>
      <c r="G17" s="43" t="s">
        <v>2072</v>
      </c>
      <c r="H17" s="43" t="s">
        <v>2073</v>
      </c>
      <c r="I17" s="44" t="s">
        <v>50</v>
      </c>
      <c r="J17" s="44" t="s">
        <v>51</v>
      </c>
    </row>
    <row r="18" customFormat="false" ht="23.85" hidden="false" customHeight="false" outlineLevel="0" collapsed="false">
      <c r="A18" s="2" t="s">
        <v>2074</v>
      </c>
      <c r="B18" s="0" t="s">
        <v>11</v>
      </c>
      <c r="C18" s="0" t="s">
        <v>13</v>
      </c>
      <c r="D18" s="0" t="n">
        <v>215</v>
      </c>
      <c r="E18" s="42" t="s">
        <v>2075</v>
      </c>
      <c r="F18" s="0" t="n">
        <v>3</v>
      </c>
      <c r="G18" s="43" t="s">
        <v>2076</v>
      </c>
      <c r="H18" s="43" t="s">
        <v>2077</v>
      </c>
      <c r="I18" s="44" t="s">
        <v>50</v>
      </c>
      <c r="J18" s="44" t="s">
        <v>51</v>
      </c>
    </row>
    <row r="19" customFormat="false" ht="23.85" hidden="false" customHeight="false" outlineLevel="0" collapsed="false">
      <c r="A19" s="2" t="s">
        <v>2078</v>
      </c>
      <c r="B19" s="0" t="s">
        <v>11</v>
      </c>
      <c r="C19" s="0" t="s">
        <v>13</v>
      </c>
      <c r="D19" s="0" t="n">
        <v>215</v>
      </c>
      <c r="E19" s="42" t="s">
        <v>2075</v>
      </c>
      <c r="F19" s="46" t="n">
        <v>3</v>
      </c>
      <c r="G19" s="43" t="s">
        <v>2079</v>
      </c>
      <c r="H19" s="43" t="s">
        <v>2080</v>
      </c>
      <c r="I19" s="44" t="s">
        <v>50</v>
      </c>
      <c r="J19" s="44" t="s">
        <v>51</v>
      </c>
    </row>
    <row r="20" customFormat="false" ht="12.75" hidden="false" customHeight="false" outlineLevel="0" collapsed="false">
      <c r="A20" s="2" t="s">
        <v>2081</v>
      </c>
      <c r="B20" s="0" t="s">
        <v>11</v>
      </c>
      <c r="C20" s="0" t="s">
        <v>13</v>
      </c>
      <c r="D20" s="0" t="n">
        <v>345</v>
      </c>
      <c r="E20" s="42" t="s">
        <v>2082</v>
      </c>
      <c r="F20" s="0" t="n">
        <v>8</v>
      </c>
      <c r="G20" s="43" t="s">
        <v>2083</v>
      </c>
      <c r="H20" s="43" t="s">
        <v>2084</v>
      </c>
      <c r="I20" s="44" t="s">
        <v>50</v>
      </c>
      <c r="J20" s="44" t="s">
        <v>51</v>
      </c>
    </row>
    <row r="21" customFormat="false" ht="57.45" hidden="false" customHeight="false" outlineLevel="0" collapsed="false">
      <c r="A21" s="2" t="s">
        <v>2085</v>
      </c>
      <c r="B21" s="0" t="s">
        <v>11</v>
      </c>
      <c r="C21" s="0" t="s">
        <v>13</v>
      </c>
      <c r="D21" s="0" t="n">
        <v>741</v>
      </c>
      <c r="E21" s="42" t="s">
        <v>2086</v>
      </c>
      <c r="F21" s="0" t="n">
        <v>1</v>
      </c>
      <c r="G21" s="43" t="s">
        <v>2087</v>
      </c>
      <c r="H21" s="43" t="s">
        <v>2088</v>
      </c>
      <c r="I21" s="44" t="s">
        <v>50</v>
      </c>
      <c r="J21" s="44" t="s">
        <v>51</v>
      </c>
    </row>
    <row r="22" customFormat="false" ht="23.85" hidden="false" customHeight="false" outlineLevel="0" collapsed="false">
      <c r="A22" s="2" t="s">
        <v>2089</v>
      </c>
      <c r="B22" s="0" t="s">
        <v>11</v>
      </c>
      <c r="C22" s="0" t="s">
        <v>13</v>
      </c>
      <c r="D22" s="0" t="n">
        <v>829</v>
      </c>
      <c r="E22" s="42" t="s">
        <v>2090</v>
      </c>
      <c r="F22" s="0" t="n">
        <v>2</v>
      </c>
      <c r="G22" s="43" t="s">
        <v>2091</v>
      </c>
      <c r="H22" s="43" t="s">
        <v>2092</v>
      </c>
      <c r="I22" s="44" t="s">
        <v>50</v>
      </c>
      <c r="J22" s="44" t="s">
        <v>51</v>
      </c>
    </row>
    <row r="23" customFormat="false" ht="23.85" hidden="false" customHeight="false" outlineLevel="0" collapsed="false">
      <c r="A23" s="2" t="s">
        <v>2093</v>
      </c>
      <c r="B23" s="0" t="s">
        <v>11</v>
      </c>
      <c r="C23" s="0" t="s">
        <v>13</v>
      </c>
      <c r="D23" s="0" t="n">
        <v>839</v>
      </c>
      <c r="E23" s="0" t="s">
        <v>1909</v>
      </c>
      <c r="F23" s="0" t="n">
        <v>1</v>
      </c>
      <c r="G23" s="43" t="s">
        <v>2094</v>
      </c>
      <c r="H23" s="43" t="s">
        <v>2095</v>
      </c>
      <c r="I23" s="44" t="s">
        <v>50</v>
      </c>
      <c r="J23" s="44" t="s">
        <v>51</v>
      </c>
    </row>
    <row r="24" customFormat="false" ht="12.75" hidden="false" customHeight="false" outlineLevel="0" collapsed="false">
      <c r="A24" s="2" t="s">
        <v>2096</v>
      </c>
      <c r="B24" s="0" t="s">
        <v>11</v>
      </c>
      <c r="C24" s="0" t="s">
        <v>13</v>
      </c>
      <c r="D24" s="0" t="n">
        <v>846</v>
      </c>
      <c r="E24" s="47" t="str">
        <f aca="false">"25.2.2"</f>
        <v>25.2.2</v>
      </c>
      <c r="F24" s="0" t="n">
        <v>1</v>
      </c>
      <c r="G24" s="43" t="s">
        <v>2097</v>
      </c>
      <c r="H24" s="43" t="s">
        <v>2098</v>
      </c>
      <c r="I24" s="44" t="s">
        <v>50</v>
      </c>
      <c r="J24" s="44" t="s">
        <v>51</v>
      </c>
    </row>
    <row r="25" customFormat="false" ht="12.75" hidden="false" customHeight="false" outlineLevel="0" collapsed="false">
      <c r="A25" s="2" t="s">
        <v>2099</v>
      </c>
      <c r="B25" s="0" t="s">
        <v>11</v>
      </c>
      <c r="C25" s="0" t="s">
        <v>13</v>
      </c>
      <c r="D25" s="0" t="n">
        <v>655</v>
      </c>
      <c r="E25" s="47" t="str">
        <f aca="false">"16.2.2"</f>
        <v>16.2.2</v>
      </c>
      <c r="F25" s="0" t="n">
        <v>11</v>
      </c>
      <c r="G25" s="43" t="s">
        <v>2100</v>
      </c>
      <c r="H25" s="43" t="s">
        <v>2101</v>
      </c>
      <c r="I25" s="44" t="s">
        <v>50</v>
      </c>
      <c r="J25" s="44" t="s">
        <v>51</v>
      </c>
    </row>
    <row r="26" customFormat="false" ht="12.75" hidden="false" customHeight="false" outlineLevel="0" collapsed="false">
      <c r="A26" s="2" t="s">
        <v>2102</v>
      </c>
      <c r="B26" s="0" t="s">
        <v>11</v>
      </c>
      <c r="C26" s="0" t="s">
        <v>13</v>
      </c>
      <c r="D26" s="0" t="n">
        <v>664</v>
      </c>
      <c r="E26" s="0" t="s">
        <v>225</v>
      </c>
      <c r="F26" s="0" t="n">
        <v>1</v>
      </c>
      <c r="G26" s="43" t="s">
        <v>2103</v>
      </c>
      <c r="H26" s="43" t="s">
        <v>2104</v>
      </c>
      <c r="I26" s="44" t="s">
        <v>50</v>
      </c>
      <c r="J26" s="44" t="s">
        <v>51</v>
      </c>
    </row>
    <row r="27" customFormat="false" ht="12.75" hidden="false" customHeight="false" outlineLevel="0" collapsed="false">
      <c r="A27" s="2" t="s">
        <v>2105</v>
      </c>
      <c r="B27" s="0" t="s">
        <v>11</v>
      </c>
      <c r="C27" s="0" t="s">
        <v>13</v>
      </c>
      <c r="D27" s="0" t="n">
        <v>666</v>
      </c>
      <c r="E27" s="0" t="s">
        <v>225</v>
      </c>
      <c r="F27" s="0" t="n">
        <v>1</v>
      </c>
      <c r="G27" s="43" t="s">
        <v>2106</v>
      </c>
      <c r="H27" s="43" t="s">
        <v>2107</v>
      </c>
      <c r="I27" s="44" t="s">
        <v>50</v>
      </c>
      <c r="J27" s="44" t="s">
        <v>51</v>
      </c>
    </row>
    <row r="28" customFormat="false" ht="12.75" hidden="false" customHeight="false" outlineLevel="0" collapsed="false">
      <c r="A28" s="2" t="s">
        <v>2108</v>
      </c>
      <c r="B28" s="0" t="s">
        <v>11</v>
      </c>
      <c r="C28" s="0" t="s">
        <v>13</v>
      </c>
      <c r="D28" s="0" t="n">
        <v>936</v>
      </c>
      <c r="E28" s="0" t="s">
        <v>2109</v>
      </c>
      <c r="F28" s="0" t="n">
        <v>39</v>
      </c>
      <c r="G28" s="43" t="s">
        <v>2100</v>
      </c>
      <c r="H28" s="43" t="s">
        <v>2101</v>
      </c>
      <c r="I28" s="44" t="s">
        <v>50</v>
      </c>
      <c r="J28" s="44" t="s">
        <v>51</v>
      </c>
    </row>
    <row r="29" customFormat="false" ht="12.75" hidden="false" customHeight="false" outlineLevel="0" collapsed="false">
      <c r="A29" s="2" t="s">
        <v>2110</v>
      </c>
      <c r="B29" s="0" t="s">
        <v>11</v>
      </c>
      <c r="C29" s="0" t="s">
        <v>13</v>
      </c>
      <c r="D29" s="0" t="n">
        <v>937</v>
      </c>
      <c r="E29" s="0" t="s">
        <v>2111</v>
      </c>
      <c r="F29" s="0" t="n">
        <v>41</v>
      </c>
      <c r="G29" s="43" t="s">
        <v>2100</v>
      </c>
      <c r="H29" s="43" t="s">
        <v>2101</v>
      </c>
      <c r="I29" s="44" t="s">
        <v>50</v>
      </c>
      <c r="J29" s="44" t="s">
        <v>51</v>
      </c>
    </row>
    <row r="30" customFormat="false" ht="12.75" hidden="false" customHeight="false" outlineLevel="0" collapsed="false">
      <c r="A30" s="2" t="s">
        <v>2112</v>
      </c>
      <c r="B30" s="0" t="s">
        <v>11</v>
      </c>
      <c r="C30" s="0" t="s">
        <v>13</v>
      </c>
      <c r="D30" s="0" t="n">
        <v>938</v>
      </c>
      <c r="E30" s="0" t="s">
        <v>2113</v>
      </c>
      <c r="F30" s="0" t="n">
        <v>29</v>
      </c>
      <c r="G30" s="43" t="s">
        <v>2100</v>
      </c>
      <c r="H30" s="43" t="s">
        <v>2101</v>
      </c>
      <c r="I30" s="44" t="s">
        <v>50</v>
      </c>
      <c r="J30" s="44" t="s">
        <v>51</v>
      </c>
    </row>
    <row r="31" customFormat="false" ht="12.75" hidden="false" customHeight="false" outlineLevel="0" collapsed="false">
      <c r="A31" s="2" t="s">
        <v>2114</v>
      </c>
      <c r="B31" s="0" t="s">
        <v>11</v>
      </c>
      <c r="C31" s="0" t="s">
        <v>13</v>
      </c>
      <c r="D31" s="0" t="n">
        <v>938</v>
      </c>
      <c r="E31" s="0" t="s">
        <v>2113</v>
      </c>
      <c r="F31" s="0" t="n">
        <v>35</v>
      </c>
      <c r="G31" s="43" t="s">
        <v>2100</v>
      </c>
      <c r="H31" s="43" t="s">
        <v>2101</v>
      </c>
      <c r="I31" s="44" t="s">
        <v>50</v>
      </c>
      <c r="J31" s="44" t="s">
        <v>51</v>
      </c>
    </row>
    <row r="32" customFormat="false" ht="23.85" hidden="false" customHeight="false" outlineLevel="0" collapsed="false">
      <c r="A32" s="2" t="s">
        <v>2115</v>
      </c>
      <c r="B32" s="0" t="s">
        <v>2116</v>
      </c>
      <c r="C32" s="0" t="s">
        <v>2117</v>
      </c>
      <c r="D32" s="0" t="n">
        <v>544</v>
      </c>
      <c r="E32" s="42" t="s">
        <v>2118</v>
      </c>
      <c r="F32" s="0" t="s">
        <v>2119</v>
      </c>
      <c r="G32" s="43" t="s">
        <v>2120</v>
      </c>
      <c r="H32" s="43" t="s">
        <v>2121</v>
      </c>
      <c r="I32" s="44" t="s">
        <v>124</v>
      </c>
      <c r="J32" s="44" t="s">
        <v>69</v>
      </c>
    </row>
    <row r="33" customFormat="false" ht="147" hidden="false" customHeight="false" outlineLevel="0" collapsed="false">
      <c r="A33" s="2" t="s">
        <v>2122</v>
      </c>
      <c r="B33" s="48" t="s">
        <v>84</v>
      </c>
      <c r="C33" s="48" t="s">
        <v>85</v>
      </c>
      <c r="D33" s="48" t="n">
        <v>46</v>
      </c>
      <c r="E33" s="49" t="s">
        <v>2123</v>
      </c>
      <c r="F33" s="48" t="n">
        <v>9</v>
      </c>
      <c r="G33" s="48" t="s">
        <v>2124</v>
      </c>
      <c r="H33" s="48" t="s">
        <v>2125</v>
      </c>
      <c r="I33" s="48" t="s">
        <v>124</v>
      </c>
      <c r="J33" s="48" t="s">
        <v>69</v>
      </c>
    </row>
    <row r="34" customFormat="false" ht="23.85" hidden="false" customHeight="false" outlineLevel="0" collapsed="false">
      <c r="A34" s="2" t="s">
        <v>2126</v>
      </c>
      <c r="B34" s="48" t="s">
        <v>84</v>
      </c>
      <c r="C34" s="48" t="s">
        <v>85</v>
      </c>
      <c r="D34" s="48" t="n">
        <v>46</v>
      </c>
      <c r="E34" s="49" t="s">
        <v>2123</v>
      </c>
      <c r="F34" s="48" t="n">
        <v>9</v>
      </c>
      <c r="G34" s="48" t="s">
        <v>2127</v>
      </c>
      <c r="H34" s="48" t="s">
        <v>2128</v>
      </c>
      <c r="I34" s="48" t="s">
        <v>124</v>
      </c>
      <c r="J34" s="48" t="s">
        <v>69</v>
      </c>
    </row>
    <row r="35" customFormat="false" ht="35.05" hidden="false" customHeight="false" outlineLevel="0" collapsed="false">
      <c r="A35" s="2" t="s">
        <v>2129</v>
      </c>
      <c r="B35" s="48" t="s">
        <v>84</v>
      </c>
      <c r="C35" s="48" t="s">
        <v>85</v>
      </c>
      <c r="D35" s="48" t="n">
        <v>55</v>
      </c>
      <c r="E35" s="49" t="s">
        <v>1154</v>
      </c>
      <c r="F35" s="48" t="n">
        <v>26</v>
      </c>
      <c r="G35" s="48" t="s">
        <v>2130</v>
      </c>
      <c r="H35" s="48" t="s">
        <v>2131</v>
      </c>
      <c r="I35" s="48" t="s">
        <v>50</v>
      </c>
      <c r="J35" s="48" t="s">
        <v>51</v>
      </c>
    </row>
    <row r="36" customFormat="false" ht="23.85" hidden="false" customHeight="false" outlineLevel="0" collapsed="false">
      <c r="A36" s="2" t="s">
        <v>2132</v>
      </c>
      <c r="B36" s="48" t="s">
        <v>84</v>
      </c>
      <c r="C36" s="48" t="s">
        <v>85</v>
      </c>
      <c r="D36" s="48" t="n">
        <v>60</v>
      </c>
      <c r="E36" s="49" t="s">
        <v>631</v>
      </c>
      <c r="F36" s="48" t="n">
        <v>24</v>
      </c>
      <c r="G36" s="48" t="s">
        <v>2127</v>
      </c>
      <c r="H36" s="48" t="s">
        <v>2128</v>
      </c>
      <c r="I36" s="48" t="s">
        <v>124</v>
      </c>
      <c r="J36" s="48" t="s">
        <v>69</v>
      </c>
    </row>
    <row r="37" customFormat="false" ht="35.05" hidden="false" customHeight="false" outlineLevel="0" collapsed="false">
      <c r="A37" s="2" t="s">
        <v>2133</v>
      </c>
      <c r="B37" s="48" t="s">
        <v>84</v>
      </c>
      <c r="C37" s="48" t="s">
        <v>85</v>
      </c>
      <c r="D37" s="50" t="n">
        <v>62</v>
      </c>
      <c r="E37" s="50" t="s">
        <v>644</v>
      </c>
      <c r="F37" s="50" t="n">
        <v>18</v>
      </c>
      <c r="G37" s="48" t="s">
        <v>2134</v>
      </c>
      <c r="H37" s="48" t="s">
        <v>2135</v>
      </c>
      <c r="I37" s="51" t="s">
        <v>124</v>
      </c>
      <c r="J37" s="51" t="s">
        <v>69</v>
      </c>
    </row>
    <row r="38" customFormat="false" ht="35.05" hidden="false" customHeight="false" outlineLevel="0" collapsed="false">
      <c r="A38" s="2" t="s">
        <v>2136</v>
      </c>
      <c r="B38" s="48" t="s">
        <v>84</v>
      </c>
      <c r="C38" s="48" t="s">
        <v>85</v>
      </c>
      <c r="D38" s="50" t="n">
        <v>64</v>
      </c>
      <c r="E38" s="50" t="s">
        <v>652</v>
      </c>
      <c r="F38" s="50" t="n">
        <v>1</v>
      </c>
      <c r="G38" s="48" t="s">
        <v>2137</v>
      </c>
      <c r="H38" s="48" t="s">
        <v>2138</v>
      </c>
      <c r="I38" s="51" t="s">
        <v>50</v>
      </c>
      <c r="J38" s="51" t="s">
        <v>51</v>
      </c>
    </row>
    <row r="39" customFormat="false" ht="35.05" hidden="false" customHeight="false" outlineLevel="0" collapsed="false">
      <c r="A39" s="2" t="s">
        <v>2139</v>
      </c>
      <c r="B39" s="48" t="s">
        <v>84</v>
      </c>
      <c r="C39" s="48" t="s">
        <v>85</v>
      </c>
      <c r="D39" s="50" t="n">
        <v>65</v>
      </c>
      <c r="E39" s="50" t="s">
        <v>681</v>
      </c>
      <c r="F39" s="50" t="n">
        <v>7</v>
      </c>
      <c r="G39" s="48" t="s">
        <v>2140</v>
      </c>
      <c r="H39" s="48" t="s">
        <v>2141</v>
      </c>
      <c r="I39" s="51" t="s">
        <v>50</v>
      </c>
      <c r="J39" s="51" t="s">
        <v>51</v>
      </c>
    </row>
    <row r="40" customFormat="false" ht="180.55" hidden="false" customHeight="false" outlineLevel="0" collapsed="false">
      <c r="A40" s="2" t="s">
        <v>2142</v>
      </c>
      <c r="B40" s="48" t="s">
        <v>84</v>
      </c>
      <c r="C40" s="48" t="s">
        <v>85</v>
      </c>
      <c r="D40" s="50" t="n">
        <v>65</v>
      </c>
      <c r="E40" s="50" t="s">
        <v>681</v>
      </c>
      <c r="F40" s="50" t="n">
        <v>7</v>
      </c>
      <c r="G40" s="48" t="s">
        <v>2143</v>
      </c>
      <c r="H40" s="48" t="s">
        <v>2144</v>
      </c>
      <c r="I40" s="51" t="s">
        <v>124</v>
      </c>
      <c r="J40" s="51" t="s">
        <v>69</v>
      </c>
    </row>
    <row r="41" customFormat="false" ht="57.45" hidden="false" customHeight="false" outlineLevel="0" collapsed="false">
      <c r="A41" s="2" t="s">
        <v>2145</v>
      </c>
      <c r="B41" s="48" t="s">
        <v>84</v>
      </c>
      <c r="C41" s="48" t="s">
        <v>85</v>
      </c>
      <c r="D41" s="50" t="n">
        <v>65</v>
      </c>
      <c r="E41" s="50" t="s">
        <v>1191</v>
      </c>
      <c r="F41" s="50" t="n">
        <v>17</v>
      </c>
      <c r="G41" s="48" t="s">
        <v>2146</v>
      </c>
      <c r="H41" s="48" t="s">
        <v>2147</v>
      </c>
      <c r="I41" s="51" t="s">
        <v>124</v>
      </c>
      <c r="J41" s="51" t="s">
        <v>69</v>
      </c>
    </row>
    <row r="42" customFormat="false" ht="35.05" hidden="false" customHeight="false" outlineLevel="0" collapsed="false">
      <c r="A42" s="2" t="s">
        <v>2148</v>
      </c>
      <c r="B42" s="48" t="s">
        <v>84</v>
      </c>
      <c r="C42" s="48" t="s">
        <v>85</v>
      </c>
      <c r="D42" s="50" t="n">
        <v>65</v>
      </c>
      <c r="E42" s="50" t="s">
        <v>1191</v>
      </c>
      <c r="F42" s="50" t="n">
        <v>20</v>
      </c>
      <c r="G42" s="48" t="s">
        <v>2149</v>
      </c>
      <c r="H42" s="48" t="s">
        <v>2150</v>
      </c>
      <c r="I42" s="51" t="s">
        <v>124</v>
      </c>
      <c r="J42" s="51" t="s">
        <v>69</v>
      </c>
    </row>
    <row r="43" customFormat="false" ht="12.75" hidden="false" customHeight="false" outlineLevel="0" collapsed="false">
      <c r="A43" s="2" t="s">
        <v>2151</v>
      </c>
      <c r="B43" s="48" t="s">
        <v>84</v>
      </c>
      <c r="C43" s="48" t="s">
        <v>85</v>
      </c>
      <c r="D43" s="50" t="n">
        <v>68</v>
      </c>
      <c r="E43" s="50" t="s">
        <v>1200</v>
      </c>
      <c r="F43" s="50" t="n">
        <v>28</v>
      </c>
      <c r="G43" s="48" t="s">
        <v>2152</v>
      </c>
      <c r="H43" s="48" t="s">
        <v>2153</v>
      </c>
      <c r="I43" s="51" t="s">
        <v>50</v>
      </c>
      <c r="J43" s="51" t="s">
        <v>51</v>
      </c>
    </row>
    <row r="44" customFormat="false" ht="46.25" hidden="false" customHeight="false" outlineLevel="0" collapsed="false">
      <c r="A44" s="2" t="s">
        <v>2154</v>
      </c>
      <c r="B44" s="48" t="s">
        <v>84</v>
      </c>
      <c r="C44" s="48" t="s">
        <v>85</v>
      </c>
      <c r="D44" s="50" t="n">
        <v>78</v>
      </c>
      <c r="E44" s="50" t="s">
        <v>1235</v>
      </c>
      <c r="F44" s="50" t="n">
        <v>9</v>
      </c>
      <c r="G44" s="48" t="s">
        <v>2155</v>
      </c>
      <c r="H44" s="48" t="s">
        <v>2156</v>
      </c>
      <c r="I44" s="51" t="s">
        <v>124</v>
      </c>
      <c r="J44" s="51" t="s">
        <v>69</v>
      </c>
    </row>
    <row r="45" customFormat="false" ht="35.05" hidden="false" customHeight="false" outlineLevel="0" collapsed="false">
      <c r="A45" s="2" t="s">
        <v>2157</v>
      </c>
      <c r="B45" s="48" t="s">
        <v>84</v>
      </c>
      <c r="C45" s="48" t="s">
        <v>85</v>
      </c>
      <c r="D45" s="50" t="n">
        <v>114</v>
      </c>
      <c r="E45" s="50" t="s">
        <v>1321</v>
      </c>
      <c r="F45" s="50" t="n">
        <v>5</v>
      </c>
      <c r="G45" s="48" t="s">
        <v>2158</v>
      </c>
      <c r="H45" s="48" t="s">
        <v>2159</v>
      </c>
      <c r="I45" s="51" t="s">
        <v>124</v>
      </c>
      <c r="J45" s="51" t="s">
        <v>69</v>
      </c>
    </row>
    <row r="46" customFormat="false" ht="23.85" hidden="false" customHeight="false" outlineLevel="0" collapsed="false">
      <c r="A46" s="2" t="s">
        <v>2160</v>
      </c>
      <c r="B46" s="48" t="s">
        <v>84</v>
      </c>
      <c r="C46" s="48" t="s">
        <v>85</v>
      </c>
      <c r="D46" s="50" t="n">
        <v>114</v>
      </c>
      <c r="E46" s="50" t="s">
        <v>1321</v>
      </c>
      <c r="F46" s="50" t="n">
        <v>6</v>
      </c>
      <c r="G46" s="48" t="s">
        <v>2161</v>
      </c>
      <c r="H46" s="48" t="s">
        <v>2162</v>
      </c>
      <c r="I46" s="51" t="s">
        <v>124</v>
      </c>
      <c r="J46" s="51" t="s">
        <v>69</v>
      </c>
    </row>
    <row r="47" customFormat="false" ht="57.45" hidden="false" customHeight="false" outlineLevel="0" collapsed="false">
      <c r="A47" s="2" t="s">
        <v>2163</v>
      </c>
      <c r="B47" s="48" t="s">
        <v>84</v>
      </c>
      <c r="C47" s="48" t="s">
        <v>85</v>
      </c>
      <c r="D47" s="50" t="n">
        <v>114</v>
      </c>
      <c r="E47" s="50" t="s">
        <v>1321</v>
      </c>
      <c r="F47" s="50" t="n">
        <v>6.5</v>
      </c>
      <c r="G47" s="48" t="s">
        <v>2164</v>
      </c>
      <c r="H47" s="48" t="s">
        <v>2165</v>
      </c>
      <c r="I47" s="51" t="s">
        <v>124</v>
      </c>
      <c r="J47" s="51" t="s">
        <v>69</v>
      </c>
    </row>
    <row r="48" customFormat="false" ht="35.05" hidden="false" customHeight="false" outlineLevel="0" collapsed="false">
      <c r="A48" s="2" t="s">
        <v>2166</v>
      </c>
      <c r="B48" s="48" t="s">
        <v>84</v>
      </c>
      <c r="C48" s="48" t="s">
        <v>85</v>
      </c>
      <c r="D48" s="50" t="n">
        <v>114</v>
      </c>
      <c r="E48" s="50" t="s">
        <v>1321</v>
      </c>
      <c r="F48" s="50" t="n">
        <v>7</v>
      </c>
      <c r="G48" s="48" t="s">
        <v>2167</v>
      </c>
      <c r="H48" s="48" t="s">
        <v>2168</v>
      </c>
      <c r="I48" s="51" t="s">
        <v>124</v>
      </c>
      <c r="J48" s="51" t="s">
        <v>69</v>
      </c>
    </row>
    <row r="49" customFormat="false" ht="46.25" hidden="false" customHeight="false" outlineLevel="0" collapsed="false">
      <c r="A49" s="2" t="s">
        <v>2169</v>
      </c>
      <c r="B49" s="48"/>
      <c r="C49" s="48" t="s">
        <v>85</v>
      </c>
      <c r="D49" s="50" t="n">
        <v>123</v>
      </c>
      <c r="E49" s="50" t="s">
        <v>2170</v>
      </c>
      <c r="F49" s="50" t="n">
        <v>20</v>
      </c>
      <c r="G49" s="48" t="s">
        <v>2171</v>
      </c>
      <c r="H49" s="48" t="s">
        <v>2172</v>
      </c>
      <c r="I49" s="51" t="s">
        <v>124</v>
      </c>
      <c r="J49" s="51" t="s">
        <v>69</v>
      </c>
    </row>
    <row r="50" customFormat="false" ht="23.85" hidden="false" customHeight="false" outlineLevel="0" collapsed="false">
      <c r="A50" s="2" t="s">
        <v>2173</v>
      </c>
      <c r="B50" s="48" t="s">
        <v>84</v>
      </c>
      <c r="C50" s="48" t="s">
        <v>85</v>
      </c>
      <c r="D50" s="50" t="n">
        <v>138</v>
      </c>
      <c r="E50" s="50" t="s">
        <v>2174</v>
      </c>
      <c r="F50" s="50" t="n">
        <v>8</v>
      </c>
      <c r="G50" s="48" t="s">
        <v>2175</v>
      </c>
      <c r="H50" s="48" t="s">
        <v>2176</v>
      </c>
      <c r="I50" s="51" t="s">
        <v>50</v>
      </c>
      <c r="J50" s="51" t="s">
        <v>51</v>
      </c>
    </row>
    <row r="51" customFormat="false" ht="57.45" hidden="false" customHeight="false" outlineLevel="0" collapsed="false">
      <c r="A51" s="2" t="s">
        <v>2177</v>
      </c>
      <c r="B51" s="48" t="s">
        <v>84</v>
      </c>
      <c r="C51" s="48" t="s">
        <v>85</v>
      </c>
      <c r="D51" s="50" t="n">
        <v>144</v>
      </c>
      <c r="E51" s="50" t="s">
        <v>2178</v>
      </c>
      <c r="F51" s="50" t="n">
        <v>22</v>
      </c>
      <c r="G51" s="48" t="s">
        <v>2179</v>
      </c>
      <c r="H51" s="48" t="s">
        <v>2180</v>
      </c>
      <c r="I51" s="51" t="s">
        <v>124</v>
      </c>
      <c r="J51" s="51" t="s">
        <v>69</v>
      </c>
    </row>
    <row r="52" customFormat="false" ht="35.05" hidden="false" customHeight="false" outlineLevel="0" collapsed="false">
      <c r="A52" s="2" t="s">
        <v>2181</v>
      </c>
      <c r="B52" s="48" t="s">
        <v>84</v>
      </c>
      <c r="C52" s="48" t="s">
        <v>85</v>
      </c>
      <c r="D52" s="50" t="n">
        <v>205</v>
      </c>
      <c r="E52" s="50" t="s">
        <v>2182</v>
      </c>
      <c r="F52" s="50" t="n">
        <v>13</v>
      </c>
      <c r="G52" s="48" t="s">
        <v>2183</v>
      </c>
      <c r="H52" s="48" t="s">
        <v>2184</v>
      </c>
      <c r="I52" s="51" t="s">
        <v>50</v>
      </c>
      <c r="J52" s="51" t="s">
        <v>51</v>
      </c>
    </row>
    <row r="53" customFormat="false" ht="23.85" hidden="false" customHeight="false" outlineLevel="0" collapsed="false">
      <c r="A53" s="2" t="s">
        <v>2185</v>
      </c>
      <c r="B53" s="48" t="s">
        <v>84</v>
      </c>
      <c r="C53" s="48" t="s">
        <v>85</v>
      </c>
      <c r="D53" s="50" t="n">
        <v>205</v>
      </c>
      <c r="E53" s="50" t="s">
        <v>2182</v>
      </c>
      <c r="F53" s="50" t="n">
        <v>16</v>
      </c>
      <c r="G53" s="48" t="s">
        <v>2186</v>
      </c>
      <c r="H53" s="48" t="s">
        <v>2187</v>
      </c>
      <c r="I53" s="51" t="s">
        <v>50</v>
      </c>
      <c r="J53" s="51" t="s">
        <v>51</v>
      </c>
    </row>
    <row r="54" customFormat="false" ht="46.25" hidden="false" customHeight="false" outlineLevel="0" collapsed="false">
      <c r="A54" s="2" t="s">
        <v>2188</v>
      </c>
      <c r="B54" s="48" t="s">
        <v>84</v>
      </c>
      <c r="C54" s="48" t="s">
        <v>85</v>
      </c>
      <c r="D54" s="50" t="n">
        <v>209</v>
      </c>
      <c r="E54" s="50" t="s">
        <v>2189</v>
      </c>
      <c r="F54" s="50" t="n">
        <v>1</v>
      </c>
      <c r="G54" s="48" t="s">
        <v>2190</v>
      </c>
      <c r="H54" s="48" t="s">
        <v>2191</v>
      </c>
      <c r="I54" s="51" t="s">
        <v>50</v>
      </c>
      <c r="J54" s="51" t="s">
        <v>51</v>
      </c>
    </row>
    <row r="55" customFormat="false" ht="35.05" hidden="false" customHeight="false" outlineLevel="0" collapsed="false">
      <c r="A55" s="2" t="s">
        <v>2192</v>
      </c>
      <c r="B55" s="48" t="s">
        <v>84</v>
      </c>
      <c r="C55" s="48" t="s">
        <v>85</v>
      </c>
      <c r="D55" s="50" t="n">
        <v>209</v>
      </c>
      <c r="E55" s="50" t="s">
        <v>2189</v>
      </c>
      <c r="F55" s="50" t="n">
        <v>8</v>
      </c>
      <c r="G55" s="48" t="s">
        <v>2193</v>
      </c>
      <c r="H55" s="48" t="s">
        <v>2194</v>
      </c>
      <c r="I55" s="51"/>
      <c r="J55" s="51"/>
    </row>
    <row r="56" customFormat="false" ht="12.75" hidden="false" customHeight="false" outlineLevel="0" collapsed="false">
      <c r="A56" s="2" t="s">
        <v>2195</v>
      </c>
      <c r="B56" s="48" t="s">
        <v>84</v>
      </c>
      <c r="C56" s="48" t="s">
        <v>85</v>
      </c>
      <c r="D56" s="50" t="n">
        <v>209</v>
      </c>
      <c r="E56" s="50" t="s">
        <v>2196</v>
      </c>
      <c r="F56" s="50" t="n">
        <v>12</v>
      </c>
      <c r="G56" s="48" t="s">
        <v>2197</v>
      </c>
      <c r="H56" s="48" t="s">
        <v>2198</v>
      </c>
      <c r="I56" s="51" t="s">
        <v>124</v>
      </c>
      <c r="J56" s="51" t="s">
        <v>69</v>
      </c>
    </row>
    <row r="57" customFormat="false" ht="35.05" hidden="false" customHeight="false" outlineLevel="0" collapsed="false">
      <c r="A57" s="2" t="s">
        <v>2199</v>
      </c>
      <c r="B57" s="48" t="s">
        <v>84</v>
      </c>
      <c r="C57" s="48" t="s">
        <v>85</v>
      </c>
      <c r="D57" s="50" t="n">
        <v>209</v>
      </c>
      <c r="E57" s="50" t="s">
        <v>2196</v>
      </c>
      <c r="F57" s="50" t="n">
        <v>13</v>
      </c>
      <c r="G57" s="48" t="s">
        <v>2200</v>
      </c>
      <c r="H57" s="48" t="s">
        <v>2201</v>
      </c>
      <c r="I57" s="51" t="s">
        <v>124</v>
      </c>
      <c r="J57" s="51" t="s">
        <v>69</v>
      </c>
    </row>
    <row r="58" customFormat="false" ht="23.85" hidden="false" customHeight="false" outlineLevel="0" collapsed="false">
      <c r="A58" s="2" t="s">
        <v>2202</v>
      </c>
      <c r="B58" s="48" t="s">
        <v>84</v>
      </c>
      <c r="C58" s="48" t="s">
        <v>85</v>
      </c>
      <c r="D58" s="50" t="n">
        <v>211</v>
      </c>
      <c r="E58" s="50" t="s">
        <v>2203</v>
      </c>
      <c r="F58" s="50" t="n">
        <v>20</v>
      </c>
      <c r="G58" s="48" t="s">
        <v>2204</v>
      </c>
      <c r="H58" s="48" t="s">
        <v>2205</v>
      </c>
      <c r="I58" s="51" t="s">
        <v>124</v>
      </c>
      <c r="J58" s="51" t="s">
        <v>69</v>
      </c>
    </row>
    <row r="59" customFormat="false" ht="35.05" hidden="false" customHeight="false" outlineLevel="0" collapsed="false">
      <c r="A59" s="2" t="s">
        <v>2206</v>
      </c>
      <c r="B59" s="48" t="s">
        <v>84</v>
      </c>
      <c r="C59" s="48" t="s">
        <v>85</v>
      </c>
      <c r="D59" s="50" t="n">
        <v>211</v>
      </c>
      <c r="E59" s="50" t="s">
        <v>2203</v>
      </c>
      <c r="F59" s="50" t="n">
        <v>20</v>
      </c>
      <c r="G59" s="48" t="s">
        <v>2200</v>
      </c>
      <c r="H59" s="48" t="s">
        <v>2207</v>
      </c>
      <c r="I59" s="51" t="s">
        <v>124</v>
      </c>
      <c r="J59" s="51" t="s">
        <v>69</v>
      </c>
    </row>
    <row r="60" customFormat="false" ht="23.85" hidden="false" customHeight="false" outlineLevel="0" collapsed="false">
      <c r="A60" s="2" t="s">
        <v>2208</v>
      </c>
      <c r="B60" s="48" t="s">
        <v>84</v>
      </c>
      <c r="C60" s="48" t="s">
        <v>85</v>
      </c>
      <c r="D60" s="50" t="n">
        <v>446</v>
      </c>
      <c r="E60" s="50" t="s">
        <v>2209</v>
      </c>
      <c r="F60" s="50" t="n">
        <v>22</v>
      </c>
      <c r="G60" s="48" t="s">
        <v>2127</v>
      </c>
      <c r="H60" s="48" t="s">
        <v>2210</v>
      </c>
      <c r="I60" s="48" t="s">
        <v>124</v>
      </c>
      <c r="J60" s="48" t="s">
        <v>69</v>
      </c>
    </row>
    <row r="61" customFormat="false" ht="23.85" hidden="false" customHeight="false" outlineLevel="0" collapsed="false">
      <c r="A61" s="2" t="s">
        <v>2211</v>
      </c>
      <c r="B61" s="48" t="s">
        <v>84</v>
      </c>
      <c r="C61" s="48" t="s">
        <v>85</v>
      </c>
      <c r="D61" s="50" t="n">
        <v>447</v>
      </c>
      <c r="E61" s="50" t="s">
        <v>2212</v>
      </c>
      <c r="F61" s="50" t="n">
        <v>26</v>
      </c>
      <c r="G61" s="48" t="s">
        <v>2213</v>
      </c>
      <c r="H61" s="48" t="s">
        <v>2214</v>
      </c>
      <c r="I61" s="51" t="s">
        <v>50</v>
      </c>
      <c r="J61" s="51" t="s">
        <v>51</v>
      </c>
    </row>
    <row r="62" customFormat="false" ht="12.75" hidden="false" customHeight="false" outlineLevel="0" collapsed="false">
      <c r="A62" s="2" t="s">
        <v>2215</v>
      </c>
      <c r="B62" s="48" t="s">
        <v>84</v>
      </c>
      <c r="C62" s="48" t="s">
        <v>85</v>
      </c>
      <c r="D62" s="50" t="n">
        <v>607</v>
      </c>
      <c r="E62" s="50" t="s">
        <v>1738</v>
      </c>
      <c r="F62" s="50" t="n">
        <v>5</v>
      </c>
      <c r="G62" s="48" t="s">
        <v>2216</v>
      </c>
      <c r="H62" s="48" t="s">
        <v>2217</v>
      </c>
      <c r="I62" s="51" t="s">
        <v>124</v>
      </c>
      <c r="J62" s="51" t="s">
        <v>69</v>
      </c>
    </row>
    <row r="63" customFormat="false" ht="35.05" hidden="false" customHeight="false" outlineLevel="0" collapsed="false">
      <c r="A63" s="2" t="s">
        <v>2218</v>
      </c>
      <c r="B63" s="48" t="s">
        <v>84</v>
      </c>
      <c r="C63" s="48" t="s">
        <v>85</v>
      </c>
      <c r="D63" s="50" t="n">
        <v>611</v>
      </c>
      <c r="E63" s="50" t="s">
        <v>2219</v>
      </c>
      <c r="F63" s="50" t="n">
        <v>3</v>
      </c>
      <c r="G63" s="48" t="s">
        <v>2220</v>
      </c>
      <c r="H63" s="48" t="s">
        <v>2221</v>
      </c>
      <c r="I63" s="51" t="s">
        <v>50</v>
      </c>
      <c r="J63" s="51" t="s">
        <v>51</v>
      </c>
    </row>
    <row r="64" customFormat="false" ht="46.25" hidden="false" customHeight="false" outlineLevel="0" collapsed="false">
      <c r="A64" s="2" t="s">
        <v>2222</v>
      </c>
      <c r="B64" s="48" t="s">
        <v>84</v>
      </c>
      <c r="C64" s="48" t="s">
        <v>85</v>
      </c>
      <c r="D64" s="50" t="n">
        <v>654</v>
      </c>
      <c r="E64" s="50" t="s">
        <v>1772</v>
      </c>
      <c r="F64" s="50" t="n">
        <v>12</v>
      </c>
      <c r="G64" s="48" t="s">
        <v>2223</v>
      </c>
      <c r="H64" s="48"/>
      <c r="I64" s="48" t="s">
        <v>124</v>
      </c>
      <c r="J64" s="48" t="s">
        <v>69</v>
      </c>
    </row>
    <row r="65" customFormat="false" ht="12.75" hidden="false" customHeight="false" outlineLevel="0" collapsed="false">
      <c r="A65" s="2" t="s">
        <v>2224</v>
      </c>
      <c r="B65" s="48" t="s">
        <v>84</v>
      </c>
      <c r="C65" s="48" t="s">
        <v>85</v>
      </c>
      <c r="D65" s="50" t="n">
        <v>667</v>
      </c>
      <c r="E65" s="50" t="s">
        <v>2225</v>
      </c>
      <c r="F65" s="50" t="n">
        <v>6</v>
      </c>
      <c r="G65" s="48" t="s">
        <v>2226</v>
      </c>
      <c r="H65" s="48" t="s">
        <v>2217</v>
      </c>
      <c r="I65" s="51" t="s">
        <v>124</v>
      </c>
      <c r="J65" s="51" t="s">
        <v>69</v>
      </c>
    </row>
    <row r="66" customFormat="false" ht="57.45" hidden="false" customHeight="false" outlineLevel="0" collapsed="false">
      <c r="A66" s="2" t="s">
        <v>2227</v>
      </c>
      <c r="B66" s="48" t="s">
        <v>84</v>
      </c>
      <c r="C66" s="48" t="s">
        <v>85</v>
      </c>
      <c r="D66" s="50" t="n">
        <v>675</v>
      </c>
      <c r="E66" s="50" t="s">
        <v>243</v>
      </c>
      <c r="F66" s="50" t="n">
        <v>5</v>
      </c>
      <c r="G66" s="48" t="s">
        <v>2228</v>
      </c>
      <c r="H66" s="48" t="s">
        <v>2229</v>
      </c>
      <c r="I66" s="51" t="s">
        <v>124</v>
      </c>
      <c r="J66" s="51" t="s">
        <v>69</v>
      </c>
    </row>
    <row r="67" customFormat="false" ht="68.65" hidden="false" customHeight="false" outlineLevel="0" collapsed="false">
      <c r="A67" s="2" t="s">
        <v>2230</v>
      </c>
      <c r="B67" s="0" t="s">
        <v>216</v>
      </c>
      <c r="C67" s="0" t="s">
        <v>217</v>
      </c>
      <c r="D67" s="0" t="n">
        <v>745</v>
      </c>
      <c r="E67" s="42" t="s">
        <v>2231</v>
      </c>
      <c r="F67" s="0" t="n">
        <v>8</v>
      </c>
      <c r="G67" s="43" t="s">
        <v>2232</v>
      </c>
      <c r="H67" s="43" t="s">
        <v>2233</v>
      </c>
      <c r="I67" s="44" t="s">
        <v>124</v>
      </c>
      <c r="J67" s="44"/>
    </row>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67"/>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67" type="none">
      <formula1>0</formula1>
      <formula2>0</formula2>
    </dataValidation>
    <dataValidation allowBlank="true" errorStyle="stop" operator="equal" showDropDown="false" showErrorMessage="true" showInputMessage="false" sqref="I68:I1001" type="list">
      <formula1>"Editorial,Technical,General"</formula1>
      <formula2>0</formula2>
    </dataValidation>
    <dataValidation allowBlank="true" errorStyle="stop" operator="equal" showDropDown="false" showErrorMessage="true" showInputMessage="false" sqref="J68: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2:I67" type="list">
      <formula1>"Editorial,Technical,General"</formula1>
      <formula2>0</formula2>
    </dataValidation>
    <dataValidation allowBlank="true" errorStyle="stop" operator="equal" showDropDown="false" showErrorMessage="true" showInputMessage="false" sqref="J2:J67"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9" activeCellId="0" sqref="B9"/>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52"/>
      <c r="C2" s="52"/>
      <c r="D2" s="53" t="s">
        <v>34</v>
      </c>
      <c r="E2" s="53"/>
      <c r="F2" s="53"/>
      <c r="G2" s="53"/>
      <c r="H2" s="53" t="s">
        <v>2234</v>
      </c>
      <c r="I2" s="53"/>
      <c r="J2" s="53"/>
      <c r="K2" s="53"/>
      <c r="L2" s="53" t="s">
        <v>2235</v>
      </c>
      <c r="M2" s="53"/>
      <c r="N2" s="53"/>
      <c r="O2" s="53" t="s">
        <v>2236</v>
      </c>
      <c r="P2" s="53"/>
      <c r="Q2" s="54"/>
    </row>
    <row r="3" customFormat="false" ht="15" hidden="false" customHeight="false" outlineLevel="0" collapsed="false">
      <c r="B3" s="55" t="s">
        <v>2237</v>
      </c>
      <c r="C3" s="56" t="s">
        <v>2238</v>
      </c>
      <c r="D3" s="56" t="s">
        <v>50</v>
      </c>
      <c r="E3" s="56" t="s">
        <v>124</v>
      </c>
      <c r="F3" s="56" t="s">
        <v>68</v>
      </c>
      <c r="G3" s="56" t="s">
        <v>2239</v>
      </c>
      <c r="H3" s="56" t="s">
        <v>52</v>
      </c>
      <c r="I3" s="56" t="s">
        <v>70</v>
      </c>
      <c r="J3" s="56" t="s">
        <v>78</v>
      </c>
      <c r="K3" s="56" t="s">
        <v>2235</v>
      </c>
      <c r="L3" s="56" t="s">
        <v>50</v>
      </c>
      <c r="M3" s="56" t="s">
        <v>124</v>
      </c>
      <c r="N3" s="56" t="s">
        <v>2240</v>
      </c>
      <c r="O3" s="56" t="s">
        <v>42</v>
      </c>
      <c r="P3" s="56" t="s">
        <v>2241</v>
      </c>
    </row>
    <row r="4" customFormat="false" ht="15" hidden="false" customHeight="false" outlineLevel="0" collapsed="false">
      <c r="B4" s="57" t="s">
        <v>2242</v>
      </c>
      <c r="C4" s="58" t="n">
        <f aca="true">IF($B4="","",COUNTIF(INDIRECT(CONCATENATE($B4,"!",IF(INDIRECT(CONCATENATE($B4, "!I", IF(INDIRECT(CONCATENATE($B4, "!A1"))="Comment ID", 1,2)))="Category", "G","H"),IF(INDIRECT(CONCATENATE($B4, "!A1"))="Comment ID", 2,3),":",IF(INDIRECT(CONCATENATE($B4, "!I", IF(INDIRECT(CONCATENATE($B4, "!A1"))="Comment ID", 1,2)))="Category", "G","H"),"99999")), "&lt;&gt;"))</f>
        <v>141</v>
      </c>
      <c r="D4" s="58" t="n">
        <f aca="true">IF($B4="","",COUNTIF(INDIRECT(CONCATENATE($B4,"!",IF(INDIRECT(CONCATENATE($B4, "!I", IF(INDIRECT(CONCATENATE($B4, "!A1"))="Comment ID", 1,2)))="Category", "I","J"),IF(INDIRECT(CONCATENATE($B4, "!A1"))="Comment ID", 2,3),":",IF(INDIRECT(CONCATENATE($B4, "!I", IF(INDIRECT(CONCATENATE($B4, "!A1"))="Comment ID", 1,2)))="Category", "I","J"),"99999")), "Editorial"))</f>
        <v>115</v>
      </c>
      <c r="E4" s="58" t="n">
        <f aca="true">IF($B4="","",COUNTIF(INDIRECT(CONCATENATE($B4,"!",IF(INDIRECT(CONCATENATE($B4, "!I", IF(INDIRECT(CONCATENATE($B4, "!A1"))="Comment ID", 1,2)))="Category", "I","J"),IF(INDIRECT(CONCATENATE($B4, "!A1"))="Comment ID", 2,3),":",IF(INDIRECT(CONCATENATE($B4, "!I", IF(INDIRECT(CONCATENATE($B4, "!A1"))="Comment ID", 1,2)))="Category", "I","J"),"99999")), "Technical"))</f>
        <v>21</v>
      </c>
      <c r="F4" s="58" t="n">
        <f aca="true">IF($B4="","",COUNTIF(INDIRECT(CONCATENATE($B4,"!",IF(INDIRECT(CONCATENATE($B4, "!I", IF(INDIRECT(CONCATENATE($B4, "!A1"))="Comment ID", 1,2)))="Category", "I","J"),IF(INDIRECT(CONCATENATE($B4, "!A1"))="Comment ID", 2,3),":",IF(INDIRECT(CONCATENATE($B4, "!I", IF(INDIRECT(CONCATENATE($B4, "!A1"))="Comment ID", 1,2)))="Category", "I","J"),"99999")), "General"))</f>
        <v>3</v>
      </c>
      <c r="G4" s="58" t="n">
        <f aca="false">IF($B4="","",C4-SUM(D4:F4))</f>
        <v>2</v>
      </c>
      <c r="H4" s="58" t="n">
        <f aca="true">IF($B4="","",COUNTIF(INDIRECT(CONCATENATE($B4,"!",IF(INDIRECT(CONCATENATE($B4, "!I", IF(INDIRECT(CONCATENATE($B4, "!A1"))="Comment ID", 1,2)))="Category", "K","L"),IF(INDIRECT(CONCATENATE($B4, "!A1"))="Comment ID", 2,3),":",IF(INDIRECT(CONCATENATE($B4, "!I", IF(INDIRECT(CONCATENATE($B4, "!A1"))="Comment ID", 1,2)))="Category", "K","L"),"99999")), "Accepted"))</f>
        <v>89</v>
      </c>
      <c r="I4" s="58" t="n">
        <f aca="true">IF($B4="","",COUNTIF(INDIRECT(CONCATENATE($B4,"!",IF(INDIRECT(CONCATENATE($B4, "!I", IF(INDIRECT(CONCATENATE($B4, "!A1"))="Comment ID", 1,2)))="Category", "K","L"),IF(INDIRECT(CONCATENATE($B4, "!A1"))="Comment ID", 2,3),":",IF(INDIRECT(CONCATENATE($B4, "!I", IF(INDIRECT(CONCATENATE($B4, "!A1"))="Comment ID", 1,2)))="Category", "K","L"),"99999")), "Revised"))</f>
        <v>20</v>
      </c>
      <c r="J4" s="58" t="n">
        <f aca="true">IF($B4="","",COUNTIF(INDIRECT(CONCATENATE($B4,"!",IF(INDIRECT(CONCATENATE($B4, "!I", IF(INDIRECT(CONCATENATE($B4, "!A1"))="Comment ID", 1,2)))="Category", "K","L"),IF(INDIRECT(CONCATENATE($B4, "!A1"))="Comment ID", 2,3),":",IF(INDIRECT(CONCATENATE($B4, "!I", IF(INDIRECT(CONCATENATE($B4, "!A1"))="Comment ID", 1,2)))="Category", "K","L"),"99999")), "Rejected"))</f>
        <v>32</v>
      </c>
      <c r="K4" s="58" t="n">
        <f aca="false">IF($B4="","",C4-SUM(H4:J4))</f>
        <v>0</v>
      </c>
      <c r="L4" s="58"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58"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58"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58" t="n">
        <f aca="true">IF($B4="","",COUNTIF(INDIRECT(CONCATENATE($B4,"!",IF(INDIRECT(CONCATENATE($B4, "!I", IF(INDIRECT(CONCATENATE($B4, "!A1"))="Comment ID", 1,2)))="Category", "I","J"),IF(INDIRECT(CONCATENATE($B4, "!A1"))="Comment ID", 2,3),":",IF(INDIRECT(CONCATENATE($B4, "!I", IF(INDIRECT(CONCATENATE($B4, "!A1"))="Comment ID", 1,2)))="Category", "M","N"),"99999")), "Done"))</f>
        <v>109</v>
      </c>
      <c r="P4" s="58"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59" t="s">
        <v>2243</v>
      </c>
      <c r="C5" s="60" t="n">
        <f aca="true">IF($B5="","",COUNTIF(INDIRECT(CONCATENATE($B5,"!",IF(INDIRECT(CONCATENATE($B5, "!I", IF(INDIRECT(CONCATENATE($B5, "!A1"))="Comment ID", 1,2)))="Category", "G","H"),IF(INDIRECT(CONCATENATE($B5, "!A1"))="Comment ID", 2,3),":",IF(INDIRECT(CONCATENATE($B5, "!I", IF(INDIRECT(CONCATENATE($B5, "!A1"))="Comment ID", 1,2)))="Category", "G","H"),"99999")), "&lt;&gt;"))</f>
        <v>182</v>
      </c>
      <c r="D5" s="60" t="n">
        <f aca="true">IF($B5="","",COUNTIF(INDIRECT(CONCATENATE($B5,"!",IF(INDIRECT(CONCATENATE($B5, "!I", IF(INDIRECT(CONCATENATE($B5, "!A1"))="Comment ID", 1,2)))="Category", "I","J"),IF(INDIRECT(CONCATENATE($B5, "!A1"))="Comment ID", 2,3),":",IF(INDIRECT(CONCATENATE($B5, "!I", IF(INDIRECT(CONCATENATE($B5, "!A1"))="Comment ID", 1,2)))="Category", "I","J"),"99999")), "Editorial"))</f>
        <v>126</v>
      </c>
      <c r="E5" s="60" t="n">
        <f aca="true">IF($B5="","",COUNTIF(INDIRECT(CONCATENATE($B5,"!",IF(INDIRECT(CONCATENATE($B5, "!I", IF(INDIRECT(CONCATENATE($B5, "!A1"))="Comment ID", 1,2)))="Category", "I","J"),IF(INDIRECT(CONCATENATE($B5, "!A1"))="Comment ID", 2,3),":",IF(INDIRECT(CONCATENATE($B5, "!I", IF(INDIRECT(CONCATENATE($B5, "!A1"))="Comment ID", 1,2)))="Category", "I","J"),"99999")), "Technical"))</f>
        <v>56</v>
      </c>
      <c r="F5" s="60" t="n">
        <f aca="true">IF($B5="","",COUNTIF(INDIRECT(CONCATENATE($B5,"!",IF(INDIRECT(CONCATENATE($B5, "!I", IF(INDIRECT(CONCATENATE($B5, "!A1"))="Comment ID", 1,2)))="Category", "I","J"),IF(INDIRECT(CONCATENATE($B5, "!A1"))="Comment ID", 2,3),":",IF(INDIRECT(CONCATENATE($B5, "!I", IF(INDIRECT(CONCATENATE($B5, "!A1"))="Comment ID", 1,2)))="Category", "I","J"),"99999")), "General"))</f>
        <v>0</v>
      </c>
      <c r="G5" s="60" t="n">
        <f aca="false">IF($B5="","",C5-SUM(D5:F5))</f>
        <v>0</v>
      </c>
      <c r="H5" s="60" t="n">
        <f aca="true">IF($B5="","",COUNTIF(INDIRECT(CONCATENATE($B5,"!",IF(INDIRECT(CONCATENATE($B5, "!I", IF(INDIRECT(CONCATENATE($B5, "!A1"))="Comment ID", 1,2)))="Category", "K","L"),IF(INDIRECT(CONCATENATE($B5, "!A1"))="Comment ID", 2,3),":",IF(INDIRECT(CONCATENATE($B5, "!I", IF(INDIRECT(CONCATENATE($B5, "!A1"))="Comment ID", 1,2)))="Category", "K","L"),"99999")), "Accepted"))</f>
        <v>151</v>
      </c>
      <c r="I5" s="60" t="n">
        <f aca="true">IF($B5="","",COUNTIF(INDIRECT(CONCATENATE($B5,"!",IF(INDIRECT(CONCATENATE($B5, "!I", IF(INDIRECT(CONCATENATE($B5, "!A1"))="Comment ID", 1,2)))="Category", "K","L"),IF(INDIRECT(CONCATENATE($B5, "!A1"))="Comment ID", 2,3),":",IF(INDIRECT(CONCATENATE($B5, "!I", IF(INDIRECT(CONCATENATE($B5, "!A1"))="Comment ID", 1,2)))="Category", "K","L"),"99999")), "Revised"))</f>
        <v>26</v>
      </c>
      <c r="J5" s="60" t="n">
        <f aca="true">IF($B5="","",COUNTIF(INDIRECT(CONCATENATE($B5,"!",IF(INDIRECT(CONCATENATE($B5, "!I", IF(INDIRECT(CONCATENATE($B5, "!A1"))="Comment ID", 1,2)))="Category", "K","L"),IF(INDIRECT(CONCATENATE($B5, "!A1"))="Comment ID", 2,3),":",IF(INDIRECT(CONCATENATE($B5, "!I", IF(INDIRECT(CONCATENATE($B5, "!A1"))="Comment ID", 1,2)))="Category", "K","L"),"99999")), "Rejected"))</f>
        <v>5</v>
      </c>
      <c r="K5" s="60" t="n">
        <f aca="false">IF($B5="","",C5-SUM(H5:J5))</f>
        <v>0</v>
      </c>
      <c r="L5" s="60"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60"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60"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60" t="n">
        <f aca="true">IF($B5="","",COUNTIF(INDIRECT(CONCATENATE($B5,"!",IF(INDIRECT(CONCATENATE($B5, "!I", IF(INDIRECT(CONCATENATE($B5, "!A1"))="Comment ID", 1,2)))="Category", "I","J"),IF(INDIRECT(CONCATENATE($B5, "!A1"))="Comment ID", 2,3),":",IF(INDIRECT(CONCATENATE($B5, "!I", IF(INDIRECT(CONCATENATE($B5, "!A1"))="Comment ID", 1,2)))="Category", "M","N"),"99999")), "Done"))</f>
        <v>176</v>
      </c>
      <c r="P5" s="60"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57" t="s">
        <v>2244</v>
      </c>
      <c r="C6" s="58" t="n">
        <f aca="true">IF($B6="","",COUNTIF(INDIRECT(CONCATENATE($B6,"!",IF(INDIRECT(CONCATENATE($B6, "!I", IF(INDIRECT(CONCATENATE($B6, "!A1"))="Comment ID", 1,2)))="Category", "G","H"),IF(INDIRECT(CONCATENATE($B6, "!A1"))="Comment ID", 2,3),":",IF(INDIRECT(CONCATENATE($B6, "!I", IF(INDIRECT(CONCATENATE($B6, "!A1"))="Comment ID", 1,2)))="Category", "G","H"),"99999")), "&lt;&gt;"))</f>
        <v>310</v>
      </c>
      <c r="D6" s="58" t="n">
        <f aca="true">IF($B6="","",COUNTIF(INDIRECT(CONCATENATE($B6,"!",IF(INDIRECT(CONCATENATE($B6, "!I", IF(INDIRECT(CONCATENATE($B6, "!A1"))="Comment ID", 1,2)))="Category", "I","J"),IF(INDIRECT(CONCATENATE($B6, "!A1"))="Comment ID", 2,3),":",IF(INDIRECT(CONCATENATE($B6, "!I", IF(INDIRECT(CONCATENATE($B6, "!A1"))="Comment ID", 1,2)))="Category", "I","J"),"99999")), "Editorial"))</f>
        <v>184</v>
      </c>
      <c r="E6" s="58" t="n">
        <f aca="true">IF($B6="","",COUNTIF(INDIRECT(CONCATENATE($B6,"!",IF(INDIRECT(CONCATENATE($B6, "!I", IF(INDIRECT(CONCATENATE($B6, "!A1"))="Comment ID", 1,2)))="Category", "I","J"),IF(INDIRECT(CONCATENATE($B6, "!A1"))="Comment ID", 2,3),":",IF(INDIRECT(CONCATENATE($B6, "!I", IF(INDIRECT(CONCATENATE($B6, "!A1"))="Comment ID", 1,2)))="Category", "I","J"),"99999")), "Technical"))</f>
        <v>125</v>
      </c>
      <c r="F6" s="58" t="n">
        <f aca="true">IF($B6="","",COUNTIF(INDIRECT(CONCATENATE($B6,"!",IF(INDIRECT(CONCATENATE($B6, "!I", IF(INDIRECT(CONCATENATE($B6, "!A1"))="Comment ID", 1,2)))="Category", "I","J"),IF(INDIRECT(CONCATENATE($B6, "!A1"))="Comment ID", 2,3),":",IF(INDIRECT(CONCATENATE($B6, "!I", IF(INDIRECT(CONCATENATE($B6, "!A1"))="Comment ID", 1,2)))="Category", "I","J"),"99999")), "General"))</f>
        <v>0</v>
      </c>
      <c r="G6" s="58" t="n">
        <f aca="false">IF($B6="","",C6-SUM(D6:F6))</f>
        <v>1</v>
      </c>
      <c r="H6" s="58" t="n">
        <f aca="true">IF($B6="","",COUNTIF(INDIRECT(CONCATENATE($B6,"!",IF(INDIRECT(CONCATENATE($B6, "!I", IF(INDIRECT(CONCATENATE($B6, "!A1"))="Comment ID", 1,2)))="Category", "K","L"),IF(INDIRECT(CONCATENATE($B6, "!A1"))="Comment ID", 2,3),":",IF(INDIRECT(CONCATENATE($B6, "!I", IF(INDIRECT(CONCATENATE($B6, "!A1"))="Comment ID", 1,2)))="Category", "K","L"),"99999")), "Accepted"))</f>
        <v>226</v>
      </c>
      <c r="I6" s="58" t="n">
        <f aca="true">IF($B6="","",COUNTIF(INDIRECT(CONCATENATE($B6,"!",IF(INDIRECT(CONCATENATE($B6, "!I", IF(INDIRECT(CONCATENATE($B6, "!A1"))="Comment ID", 1,2)))="Category", "K","L"),IF(INDIRECT(CONCATENATE($B6, "!A1"))="Comment ID", 2,3),":",IF(INDIRECT(CONCATENATE($B6, "!I", IF(INDIRECT(CONCATENATE($B6, "!A1"))="Comment ID", 1,2)))="Category", "K","L"),"99999")), "Revised"))</f>
        <v>47</v>
      </c>
      <c r="J6" s="58" t="n">
        <f aca="true">IF($B6="","",COUNTIF(INDIRECT(CONCATENATE($B6,"!",IF(INDIRECT(CONCATENATE($B6, "!I", IF(INDIRECT(CONCATENATE($B6, "!A1"))="Comment ID", 1,2)))="Category", "K","L"),IF(INDIRECT(CONCATENATE($B6, "!A1"))="Comment ID", 2,3),":",IF(INDIRECT(CONCATENATE($B6, "!I", IF(INDIRECT(CONCATENATE($B6, "!A1"))="Comment ID", 1,2)))="Category", "K","L"),"99999")), "Rejected"))</f>
        <v>37</v>
      </c>
      <c r="K6" s="58" t="n">
        <f aca="false">IF($B6="","",C6-SUM(H6:J6))</f>
        <v>0</v>
      </c>
      <c r="L6" s="58"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58"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0</v>
      </c>
      <c r="N6" s="58"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58" t="n">
        <f aca="true">IF($B6="","",COUNTIF(INDIRECT(CONCATENATE($B6,"!",IF(INDIRECT(CONCATENATE($B6, "!I", IF(INDIRECT(CONCATENATE($B6, "!A1"))="Comment ID", 1,2)))="Category", "I","J"),IF(INDIRECT(CONCATENATE($B6, "!A1"))="Comment ID", 2,3),":",IF(INDIRECT(CONCATENATE($B6, "!I", IF(INDIRECT(CONCATENATE($B6, "!A1"))="Comment ID", 1,2)))="Category", "M","N"),"99999")), "Done"))</f>
        <v>273</v>
      </c>
      <c r="P6" s="58"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0</v>
      </c>
    </row>
    <row r="7" customFormat="false" ht="15" hidden="false" customHeight="false" outlineLevel="0" collapsed="false">
      <c r="B7" s="59" t="s">
        <v>2245</v>
      </c>
      <c r="C7" s="60" t="n">
        <f aca="true">IF($B7="","",COUNTIF(INDIRECT(CONCATENATE($B7,"!",IF(INDIRECT(CONCATENATE($B7, "!I", IF(INDIRECT(CONCATENATE($B7, "!A1"))="Comment ID", 1,2)))="Category", "G","H"),IF(INDIRECT(CONCATENATE($B7, "!A1"))="Comment ID", 2,3),":",IF(INDIRECT(CONCATENATE($B7, "!I", IF(INDIRECT(CONCATENATE($B7, "!A1"))="Comment ID", 1,2)))="Category", "G","H"),"99999")), "&lt;&gt;"))</f>
        <v>3</v>
      </c>
      <c r="D7" s="60" t="n">
        <f aca="true">IF($B7="","",COUNTIF(INDIRECT(CONCATENATE($B7,"!",IF(INDIRECT(CONCATENATE($B7, "!I", IF(INDIRECT(CONCATENATE($B7, "!A1"))="Comment ID", 1,2)))="Category", "I","J"),IF(INDIRECT(CONCATENATE($B7, "!A1"))="Comment ID", 2,3),":",IF(INDIRECT(CONCATENATE($B7, "!I", IF(INDIRECT(CONCATENATE($B7, "!A1"))="Comment ID", 1,2)))="Category", "I","J"),"99999")), "Editorial"))</f>
        <v>2</v>
      </c>
      <c r="E7" s="60" t="n">
        <f aca="true">IF($B7="","",COUNTIF(INDIRECT(CONCATENATE($B7,"!",IF(INDIRECT(CONCATENATE($B7, "!I", IF(INDIRECT(CONCATENATE($B7, "!A1"))="Comment ID", 1,2)))="Category", "I","J"),IF(INDIRECT(CONCATENATE($B7, "!A1"))="Comment ID", 2,3),":",IF(INDIRECT(CONCATENATE($B7, "!I", IF(INDIRECT(CONCATENATE($B7, "!A1"))="Comment ID", 1,2)))="Category", "I","J"),"99999")), "Technical"))</f>
        <v>1</v>
      </c>
      <c r="F7" s="60" t="n">
        <f aca="true">IF($B7="","",COUNTIF(INDIRECT(CONCATENATE($B7,"!",IF(INDIRECT(CONCATENATE($B7, "!I", IF(INDIRECT(CONCATENATE($B7, "!A1"))="Comment ID", 1,2)))="Category", "I","J"),IF(INDIRECT(CONCATENATE($B7, "!A1"))="Comment ID", 2,3),":",IF(INDIRECT(CONCATENATE($B7, "!I", IF(INDIRECT(CONCATENATE($B7, "!A1"))="Comment ID", 1,2)))="Category", "I","J"),"99999")), "General"))</f>
        <v>0</v>
      </c>
      <c r="G7" s="60" t="n">
        <f aca="false">IF($B7="","",C7-SUM(D7:F7))</f>
        <v>0</v>
      </c>
      <c r="H7" s="60" t="n">
        <f aca="true">IF($B7="","",COUNTIF(INDIRECT(CONCATENATE($B7,"!",IF(INDIRECT(CONCATENATE($B7, "!I", IF(INDIRECT(CONCATENATE($B7, "!A1"))="Comment ID", 1,2)))="Category", "K","L"),IF(INDIRECT(CONCATENATE($B7, "!A1"))="Comment ID", 2,3),":",IF(INDIRECT(CONCATENATE($B7, "!I", IF(INDIRECT(CONCATENATE($B7, "!A1"))="Comment ID", 1,2)))="Category", "K","L"),"99999")), "Accepted"))</f>
        <v>3</v>
      </c>
      <c r="I7" s="60" t="n">
        <f aca="true">IF($B7="","",COUNTIF(INDIRECT(CONCATENATE($B7,"!",IF(INDIRECT(CONCATENATE($B7, "!I", IF(INDIRECT(CONCATENATE($B7, "!A1"))="Comment ID", 1,2)))="Category", "K","L"),IF(INDIRECT(CONCATENATE($B7, "!A1"))="Comment ID", 2,3),":",IF(INDIRECT(CONCATENATE($B7, "!I", IF(INDIRECT(CONCATENATE($B7, "!A1"))="Comment ID", 1,2)))="Category", "K","L"),"99999")), "Revised"))</f>
        <v>0</v>
      </c>
      <c r="J7" s="60" t="n">
        <f aca="true">IF($B7="","",COUNTIF(INDIRECT(CONCATENATE($B7,"!",IF(INDIRECT(CONCATENATE($B7, "!I", IF(INDIRECT(CONCATENATE($B7, "!A1"))="Comment ID", 1,2)))="Category", "K","L"),IF(INDIRECT(CONCATENATE($B7, "!A1"))="Comment ID", 2,3),":",IF(INDIRECT(CONCATENATE($B7, "!I", IF(INDIRECT(CONCATENATE($B7, "!A1"))="Comment ID", 1,2)))="Category", "K","L"),"99999")), "Rejected"))</f>
        <v>0</v>
      </c>
      <c r="K7" s="60" t="n">
        <f aca="false">IF($B7="","",C7-SUM(H7:J7))</f>
        <v>0</v>
      </c>
      <c r="L7" s="60"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60"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60"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60" t="n">
        <f aca="true">IF($B7="","",COUNTIF(INDIRECT(CONCATENATE($B7,"!",IF(INDIRECT(CONCATENATE($B7, "!I", IF(INDIRECT(CONCATENATE($B7, "!A1"))="Comment ID", 1,2)))="Category", "I","J"),IF(INDIRECT(CONCATENATE($B7, "!A1"))="Comment ID", 2,3),":",IF(INDIRECT(CONCATENATE($B7, "!I", IF(INDIRECT(CONCATENATE($B7, "!A1"))="Comment ID", 1,2)))="Category", "M","N"),"99999")), "Done"))</f>
        <v>3</v>
      </c>
      <c r="P7" s="60"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57" t="s">
        <v>2246</v>
      </c>
      <c r="C8" s="58" t="n">
        <f aca="true">IF($B8="","",COUNTIF(INDIRECT(CONCATENATE($B8,"!",IF(INDIRECT(CONCATENATE($B8, "!I", IF(INDIRECT(CONCATENATE($B8, "!A1"))="Comment ID", 1,2)))="Category", "G","H"),IF(INDIRECT(CONCATENATE($B8, "!A1"))="Comment ID", 2,3),":",IF(INDIRECT(CONCATENATE($B8, "!I", IF(INDIRECT(CONCATENATE($B8, "!A1"))="Comment ID", 1,2)))="Category", "G","H"),"99999")), "&lt;&gt;"))</f>
        <v>66</v>
      </c>
      <c r="D8" s="58" t="n">
        <f aca="true">IF($B8="","",COUNTIF(INDIRECT(CONCATENATE($B8,"!",IF(INDIRECT(CONCATENATE($B8, "!I", IF(INDIRECT(CONCATENATE($B8, "!A1"))="Comment ID", 1,2)))="Category", "I","J"),IF(INDIRECT(CONCATENATE($B8, "!A1"))="Comment ID", 2,3),":",IF(INDIRECT(CONCATENATE($B8, "!I", IF(INDIRECT(CONCATENATE($B8, "!A1"))="Comment ID", 1,2)))="Category", "I","J"),"99999")), "Editorial"))</f>
        <v>40</v>
      </c>
      <c r="E8" s="58" t="n">
        <f aca="true">IF($B8="","",COUNTIF(INDIRECT(CONCATENATE($B8,"!",IF(INDIRECT(CONCATENATE($B8, "!I", IF(INDIRECT(CONCATENATE($B8, "!A1"))="Comment ID", 1,2)))="Category", "I","J"),IF(INDIRECT(CONCATENATE($B8, "!A1"))="Comment ID", 2,3),":",IF(INDIRECT(CONCATENATE($B8, "!I", IF(INDIRECT(CONCATENATE($B8, "!A1"))="Comment ID", 1,2)))="Category", "I","J"),"99999")), "Technical"))</f>
        <v>25</v>
      </c>
      <c r="F8" s="58" t="n">
        <f aca="true">IF($B8="","",COUNTIF(INDIRECT(CONCATENATE($B8,"!",IF(INDIRECT(CONCATENATE($B8, "!I", IF(INDIRECT(CONCATENATE($B8, "!A1"))="Comment ID", 1,2)))="Category", "I","J"),IF(INDIRECT(CONCATENATE($B8, "!A1"))="Comment ID", 2,3),":",IF(INDIRECT(CONCATENATE($B8, "!I", IF(INDIRECT(CONCATENATE($B8, "!A1"))="Comment ID", 1,2)))="Category", "I","J"),"99999")), "General"))</f>
        <v>0</v>
      </c>
      <c r="G8" s="58" t="n">
        <f aca="false">IF($B8="","",C8-SUM(D8:F8))</f>
        <v>1</v>
      </c>
      <c r="H8" s="58" t="n">
        <f aca="true">IF($B8="","",COUNTIF(INDIRECT(CONCATENATE($B8,"!",IF(INDIRECT(CONCATENATE($B8, "!I", IF(INDIRECT(CONCATENATE($B8, "!A1"))="Comment ID", 1,2)))="Category", "K","L"),IF(INDIRECT(CONCATENATE($B8, "!A1"))="Comment ID", 2,3),":",IF(INDIRECT(CONCATENATE($B8, "!I", IF(INDIRECT(CONCATENATE($B8, "!A1"))="Comment ID", 1,2)))="Category", "K","L"),"99999")), "Accepted"))</f>
        <v>0</v>
      </c>
      <c r="I8" s="58" t="n">
        <f aca="true">IF($B8="","",COUNTIF(INDIRECT(CONCATENATE($B8,"!",IF(INDIRECT(CONCATENATE($B8, "!I", IF(INDIRECT(CONCATENATE($B8, "!A1"))="Comment ID", 1,2)))="Category", "K","L"),IF(INDIRECT(CONCATENATE($B8, "!A1"))="Comment ID", 2,3),":",IF(INDIRECT(CONCATENATE($B8, "!I", IF(INDIRECT(CONCATENATE($B8, "!A1"))="Comment ID", 1,2)))="Category", "K","L"),"99999")), "Revised"))</f>
        <v>0</v>
      </c>
      <c r="J8" s="58" t="n">
        <f aca="true">IF($B8="","",COUNTIF(INDIRECT(CONCATENATE($B8,"!",IF(INDIRECT(CONCATENATE($B8, "!I", IF(INDIRECT(CONCATENATE($B8, "!A1"))="Comment ID", 1,2)))="Category", "K","L"),IF(INDIRECT(CONCATENATE($B8, "!A1"))="Comment ID", 2,3),":",IF(INDIRECT(CONCATENATE($B8, "!I", IF(INDIRECT(CONCATENATE($B8, "!A1"))="Comment ID", 1,2)))="Category", "K","L"),"99999")), "Rejected"))</f>
        <v>0</v>
      </c>
      <c r="K8" s="58" t="n">
        <f aca="false">IF($B8="","",C8-SUM(H8:J8))</f>
        <v>66</v>
      </c>
      <c r="L8" s="58"/>
      <c r="M8" s="58"/>
      <c r="N8" s="58"/>
      <c r="O8" s="58" t="n">
        <f aca="true">IF($B8="","",COUNTIF(INDIRECT(CONCATENATE($B8,"!",IF(INDIRECT(CONCATENATE($B8, "!I", IF(INDIRECT(CONCATENATE($B8, "!A1"))="Comment ID", 1,2)))="Category", "I","J"),IF(INDIRECT(CONCATENATE($B8, "!A1"))="Comment ID", 2,3),":",IF(INDIRECT(CONCATENATE($B8, "!I", IF(INDIRECT(CONCATENATE($B8, "!A1"))="Comment ID", 1,2)))="Category", "M","N"),"99999")), "Done"))</f>
        <v>0</v>
      </c>
      <c r="P8" s="58" t="n">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0</v>
      </c>
    </row>
    <row r="9" customFormat="false" ht="15" hidden="false" customHeight="false" outlineLevel="0" collapsed="false">
      <c r="B9" s="59"/>
      <c r="C9" s="60" t="str">
        <f aca="true">IF($B9="","",COUNTIF(INDIRECT(CONCATENATE($B9,"!",IF(INDIRECT(CONCATENATE($B9, "!I", IF(INDIRECT(CONCATENATE($B9, "!A1"))="Comment ID", 1,2)))="Category", "G","H"),IF(INDIRECT(CONCATENATE($B9, "!A1"))="Comment ID", 2,3),":",IF(INDIRECT(CONCATENATE($B9, "!I", IF(INDIRECT(CONCATENATE($B9, "!A1"))="Comment ID", 1,2)))="Category", "G","H"),"99999")), "&lt;&gt;"))</f>
        <v/>
      </c>
      <c r="D9" s="60" t="str">
        <f aca="true">IF($B9="","",COUNTIF(INDIRECT(CONCATENATE($B9,"!",IF(INDIRECT(CONCATENATE($B9, "!I", IF(INDIRECT(CONCATENATE($B9, "!A1"))="Comment ID", 1,2)))="Category", "I","J"),IF(INDIRECT(CONCATENATE($B9, "!A1"))="Comment ID", 2,3),":",IF(INDIRECT(CONCATENATE($B9, "!I", IF(INDIRECT(CONCATENATE($B9, "!A1"))="Comment ID", 1,2)))="Category", "I","J"),"99999")), "Editorial"))</f>
        <v/>
      </c>
      <c r="E9" s="60" t="str">
        <f aca="true">IF($B9="","",COUNTIF(INDIRECT(CONCATENATE($B9,"!",IF(INDIRECT(CONCATENATE($B9, "!I", IF(INDIRECT(CONCATENATE($B9, "!A1"))="Comment ID", 1,2)))="Category", "I","J"),IF(INDIRECT(CONCATENATE($B9, "!A1"))="Comment ID", 2,3),":",IF(INDIRECT(CONCATENATE($B9, "!I", IF(INDIRECT(CONCATENATE($B9, "!A1"))="Comment ID", 1,2)))="Category", "I","J"),"99999")), "Technical"))</f>
        <v/>
      </c>
      <c r="F9" s="60" t="str">
        <f aca="true">IF($B9="","",COUNTIF(INDIRECT(CONCATENATE($B9,"!",IF(INDIRECT(CONCATENATE($B9, "!I", IF(INDIRECT(CONCATENATE($B9, "!A1"))="Comment ID", 1,2)))="Category", "I","J"),IF(INDIRECT(CONCATENATE($B9, "!A1"))="Comment ID", 2,3),":",IF(INDIRECT(CONCATENATE($B9, "!I", IF(INDIRECT(CONCATENATE($B9, "!A1"))="Comment ID", 1,2)))="Category", "I","J"),"99999")), "General"))</f>
        <v/>
      </c>
      <c r="G9" s="60" t="str">
        <f aca="false">IF($B9="","",C9-SUM(D9:F9))</f>
        <v/>
      </c>
      <c r="H9" s="60" t="str">
        <f aca="true">IF($B9="","",COUNTIF(INDIRECT(CONCATENATE($B9,"!",IF(INDIRECT(CONCATENATE($B9, "!I", IF(INDIRECT(CONCATENATE($B9, "!A1"))="Comment ID", 1,2)))="Category", "K","L"),IF(INDIRECT(CONCATENATE($B9, "!A1"))="Comment ID", 2,3),":",IF(INDIRECT(CONCATENATE($B9, "!I", IF(INDIRECT(CONCATENATE($B9, "!A1"))="Comment ID", 1,2)))="Category", "K","L"),"99999")), "Accepted"))</f>
        <v/>
      </c>
      <c r="I9" s="60" t="str">
        <f aca="true">IF($B9="","",COUNTIF(INDIRECT(CONCATENATE($B9,"!",IF(INDIRECT(CONCATENATE($B9, "!I", IF(INDIRECT(CONCATENATE($B9, "!A1"))="Comment ID", 1,2)))="Category", "K","L"),IF(INDIRECT(CONCATENATE($B9, "!A1"))="Comment ID", 2,3),":",IF(INDIRECT(CONCATENATE($B9, "!I", IF(INDIRECT(CONCATENATE($B9, "!A1"))="Comment ID", 1,2)))="Category", "K","L"),"99999")), "Revised"))</f>
        <v/>
      </c>
      <c r="J9" s="60" t="str">
        <f aca="true">IF($B9="","",COUNTIF(INDIRECT(CONCATENATE($B9,"!",IF(INDIRECT(CONCATENATE($B9, "!I", IF(INDIRECT(CONCATENATE($B9, "!A1"))="Comment ID", 1,2)))="Category", "K","L"),IF(INDIRECT(CONCATENATE($B9, "!A1"))="Comment ID", 2,3),":",IF(INDIRECT(CONCATENATE($B9, "!I", IF(INDIRECT(CONCATENATE($B9, "!A1"))="Comment ID", 1,2)))="Category", "K","L"),"99999")), "Rejected"))</f>
        <v/>
      </c>
      <c r="K9" s="60" t="str">
        <f aca="false">IF($B9="","",C9-SUM(H9:J9))</f>
        <v/>
      </c>
      <c r="L9" s="60"/>
      <c r="M9" s="60"/>
      <c r="N9" s="60"/>
      <c r="O9" s="60" t="str">
        <f aca="true">IF($B9="","",COUNTIF(INDIRECT(CONCATENATE($B9,"!",IF(INDIRECT(CONCATENATE($B9, "!I", IF(INDIRECT(CONCATENATE($B9, "!A1"))="Comment ID", 1,2)))="Category", "I","J"),IF(INDIRECT(CONCATENATE($B9, "!A1"))="Comment ID", 2,3),":",IF(INDIRECT(CONCATENATE($B9, "!I", IF(INDIRECT(CONCATENATE($B9, "!A1"))="Comment ID", 1,2)))="Category", "M","N"),"99999")), "Done"))</f>
        <v/>
      </c>
      <c r="P9" s="60" t="str">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
      </c>
    </row>
    <row r="10" customFormat="false" ht="15" hidden="false" customHeight="false" outlineLevel="0" collapsed="false">
      <c r="B10" s="57"/>
      <c r="C10" s="58" t="str">
        <f aca="true">IF($B10="","",COUNTIF(INDIRECT(CONCATENATE($B10,"!",IF(INDIRECT(CONCATENATE($B10, "!I", IF(INDIRECT(CONCATENATE($B10, "!A1"))="Comment ID", 1,2)))="Category", "G","H"),IF(INDIRECT(CONCATENATE($B10, "!A1"))="Comment ID", 2,3),":",IF(INDIRECT(CONCATENATE($B10, "!I", IF(INDIRECT(CONCATENATE($B10, "!A1"))="Comment ID", 1,2)))="Category", "G","H"),"99999")), "&lt;&gt;"))</f>
        <v/>
      </c>
      <c r="D10" s="58" t="str">
        <f aca="true">IF($B10="","",COUNTIF(INDIRECT(CONCATENATE($B10,"!",IF(INDIRECT(CONCATENATE($B10, "!I", IF(INDIRECT(CONCATENATE($B10, "!A1"))="Comment ID", 1,2)))="Category", "I","J"),IF(INDIRECT(CONCATENATE($B10, "!A1"))="Comment ID", 2,3),":",IF(INDIRECT(CONCATENATE($B10, "!I", IF(INDIRECT(CONCATENATE($B10, "!A1"))="Comment ID", 1,2)))="Category", "I","J"),"99999")), "Editorial"))</f>
        <v/>
      </c>
      <c r="E10" s="58" t="str">
        <f aca="true">IF($B10="","",COUNTIF(INDIRECT(CONCATENATE($B10,"!",IF(INDIRECT(CONCATENATE($B10, "!I", IF(INDIRECT(CONCATENATE($B10, "!A1"))="Comment ID", 1,2)))="Category", "I","J"),IF(INDIRECT(CONCATENATE($B10, "!A1"))="Comment ID", 2,3),":",IF(INDIRECT(CONCATENATE($B10, "!I", IF(INDIRECT(CONCATENATE($B10, "!A1"))="Comment ID", 1,2)))="Category", "I","J"),"99999")), "Technical"))</f>
        <v/>
      </c>
      <c r="F10" s="58" t="str">
        <f aca="true">IF($B10="","",COUNTIF(INDIRECT(CONCATENATE($B10,"!",IF(INDIRECT(CONCATENATE($B10, "!I", IF(INDIRECT(CONCATENATE($B10, "!A1"))="Comment ID", 1,2)))="Category", "I","J"),IF(INDIRECT(CONCATENATE($B10, "!A1"))="Comment ID", 2,3),":",IF(INDIRECT(CONCATENATE($B10, "!I", IF(INDIRECT(CONCATENATE($B10, "!A1"))="Comment ID", 1,2)))="Category", "I","J"),"99999")), "General"))</f>
        <v/>
      </c>
      <c r="G10" s="58" t="str">
        <f aca="false">IF($B10="","",C10-SUM(D10:F10))</f>
        <v/>
      </c>
      <c r="H10" s="58" t="str">
        <f aca="true">IF($B10="","",COUNTIF(INDIRECT(CONCATENATE($B10,"!",IF(INDIRECT(CONCATENATE($B10, "!I", IF(INDIRECT(CONCATENATE($B10, "!A1"))="Comment ID", 1,2)))="Category", "K","L"),IF(INDIRECT(CONCATENATE($B10, "!A1"))="Comment ID", 2,3),":",IF(INDIRECT(CONCATENATE($B10, "!I", IF(INDIRECT(CONCATENATE($B10, "!A1"))="Comment ID", 1,2)))="Category", "K","L"),"99999")), "Accepted"))</f>
        <v/>
      </c>
      <c r="I10" s="58" t="str">
        <f aca="true">IF($B10="","",COUNTIF(INDIRECT(CONCATENATE($B10,"!",IF(INDIRECT(CONCATENATE($B10, "!I", IF(INDIRECT(CONCATENATE($B10, "!A1"))="Comment ID", 1,2)))="Category", "K","L"),IF(INDIRECT(CONCATENATE($B10, "!A1"))="Comment ID", 2,3),":",IF(INDIRECT(CONCATENATE($B10, "!I", IF(INDIRECT(CONCATENATE($B10, "!A1"))="Comment ID", 1,2)))="Category", "K","L"),"99999")), "Revised"))</f>
        <v/>
      </c>
      <c r="J10" s="58" t="str">
        <f aca="true">IF($B10="","",COUNTIF(INDIRECT(CONCATENATE($B10,"!",IF(INDIRECT(CONCATENATE($B10, "!I", IF(INDIRECT(CONCATENATE($B10, "!A1"))="Comment ID", 1,2)))="Category", "K","L"),IF(INDIRECT(CONCATENATE($B10, "!A1"))="Comment ID", 2,3),":",IF(INDIRECT(CONCATENATE($B10, "!I", IF(INDIRECT(CONCATENATE($B10, "!A1"))="Comment ID", 1,2)))="Category", "K","L"),"99999")), "Rejected"))</f>
        <v/>
      </c>
      <c r="K10" s="58" t="str">
        <f aca="false">IF($B10="","",C10-SUM(H10:J10))</f>
        <v/>
      </c>
      <c r="L10" s="58"/>
      <c r="M10" s="58"/>
      <c r="N10" s="58"/>
      <c r="O10" s="58" t="str">
        <f aca="true">IF($B10="","",COUNTIF(INDIRECT(CONCATENATE($B10,"!",IF(INDIRECT(CONCATENATE($B10, "!I", IF(INDIRECT(CONCATENATE($B10, "!A1"))="Comment ID", 1,2)))="Category", "I","J"),IF(INDIRECT(CONCATENATE($B10, "!A1"))="Comment ID", 2,3),":",IF(INDIRECT(CONCATENATE($B10, "!I", IF(INDIRECT(CONCATENATE($B10, "!A1"))="Comment ID", 1,2)))="Category", "M","N"),"99999")), "Done"))</f>
        <v/>
      </c>
      <c r="P10" s="58" t="str">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
      </c>
    </row>
    <row r="11" customFormat="false" ht="15" hidden="false" customHeight="false" outlineLevel="0" collapsed="false">
      <c r="B11" s="59"/>
      <c r="C11" s="60" t="str">
        <f aca="true">IF($B11="","",COUNTIF(INDIRECT(CONCATENATE($B11,"!",IF(INDIRECT(CONCATENATE($B11, "!I", IF(INDIRECT(CONCATENATE($B11, "!A1"))="Comment ID", 1,2)))="Category", "G","H"),IF(INDIRECT(CONCATENATE($B11, "!A1"))="Comment ID", 2,3),":",IF(INDIRECT(CONCATENATE($B11, "!I", IF(INDIRECT(CONCATENATE($B11, "!A1"))="Comment ID", 1,2)))="Category", "G","H"),"99999")), "&lt;&gt;"))</f>
        <v/>
      </c>
      <c r="D11" s="60" t="str">
        <f aca="true">IF($B11="","",COUNTIF(INDIRECT(CONCATENATE($B11,"!",IF(INDIRECT(CONCATENATE($B11, "!I", IF(INDIRECT(CONCATENATE($B11, "!A1"))="Comment ID", 1,2)))="Category", "I","J"),IF(INDIRECT(CONCATENATE($B11, "!A1"))="Comment ID", 2,3),":",IF(INDIRECT(CONCATENATE($B11, "!I", IF(INDIRECT(CONCATENATE($B11, "!A1"))="Comment ID", 1,2)))="Category", "I","J"),"99999")), "Editorial"))</f>
        <v/>
      </c>
      <c r="E11" s="60" t="str">
        <f aca="true">IF($B11="","",COUNTIF(INDIRECT(CONCATENATE($B11,"!",IF(INDIRECT(CONCATENATE($B11, "!I", IF(INDIRECT(CONCATENATE($B11, "!A1"))="Comment ID", 1,2)))="Category", "I","J"),IF(INDIRECT(CONCATENATE($B11, "!A1"))="Comment ID", 2,3),":",IF(INDIRECT(CONCATENATE($B11, "!I", IF(INDIRECT(CONCATENATE($B11, "!A1"))="Comment ID", 1,2)))="Category", "I","J"),"99999")), "Technical"))</f>
        <v/>
      </c>
      <c r="F11" s="60" t="str">
        <f aca="true">IF($B11="","",COUNTIF(INDIRECT(CONCATENATE($B11,"!",IF(INDIRECT(CONCATENATE($B11, "!I", IF(INDIRECT(CONCATENATE($B11, "!A1"))="Comment ID", 1,2)))="Category", "I","J"),IF(INDIRECT(CONCATENATE($B11, "!A1"))="Comment ID", 2,3),":",IF(INDIRECT(CONCATENATE($B11, "!I", IF(INDIRECT(CONCATENATE($B11, "!A1"))="Comment ID", 1,2)))="Category", "I","J"),"99999")), "General"))</f>
        <v/>
      </c>
      <c r="G11" s="60" t="str">
        <f aca="false">IF($B11="","",C11-SUM(D11:F11))</f>
        <v/>
      </c>
      <c r="H11" s="60" t="str">
        <f aca="true">IF($B11="","",COUNTIF(INDIRECT(CONCATENATE($B11,"!",IF(INDIRECT(CONCATENATE($B11, "!I", IF(INDIRECT(CONCATENATE($B11, "!A1"))="Comment ID", 1,2)))="Category", "K","L"),IF(INDIRECT(CONCATENATE($B11, "!A1"))="Comment ID", 2,3),":",IF(INDIRECT(CONCATENATE($B11, "!I", IF(INDIRECT(CONCATENATE($B11, "!A1"))="Comment ID", 1,2)))="Category", "K","L"),"99999")), "Accepted"))</f>
        <v/>
      </c>
      <c r="I11" s="60" t="str">
        <f aca="true">IF($B11="","",COUNTIF(INDIRECT(CONCATENATE($B11,"!",IF(INDIRECT(CONCATENATE($B11, "!I", IF(INDIRECT(CONCATENATE($B11, "!A1"))="Comment ID", 1,2)))="Category", "K","L"),IF(INDIRECT(CONCATENATE($B11, "!A1"))="Comment ID", 2,3),":",IF(INDIRECT(CONCATENATE($B11, "!I", IF(INDIRECT(CONCATENATE($B11, "!A1"))="Comment ID", 1,2)))="Category", "K","L"),"99999")), "Revised"))</f>
        <v/>
      </c>
      <c r="J11" s="60" t="str">
        <f aca="true">IF($B11="","",COUNTIF(INDIRECT(CONCATENATE($B11,"!",IF(INDIRECT(CONCATENATE($B11, "!I", IF(INDIRECT(CONCATENATE($B11, "!A1"))="Comment ID", 1,2)))="Category", "K","L"),IF(INDIRECT(CONCATENATE($B11, "!A1"))="Comment ID", 2,3),":",IF(INDIRECT(CONCATENATE($B11, "!I", IF(INDIRECT(CONCATENATE($B11, "!A1"))="Comment ID", 1,2)))="Category", "K","L"),"99999")), "Rejected"))</f>
        <v/>
      </c>
      <c r="K11" s="60" t="str">
        <f aca="false">IF($B11="","",C11-SUM(H11:J11))</f>
        <v/>
      </c>
      <c r="L11" s="60"/>
      <c r="M11" s="60"/>
      <c r="N11" s="60"/>
      <c r="O11" s="60" t="str">
        <f aca="true">IF($B11="","",COUNTIF(INDIRECT(CONCATENATE($B11,"!",IF(INDIRECT(CONCATENATE($B11, "!I", IF(INDIRECT(CONCATENATE($B11, "!A1"))="Comment ID", 1,2)))="Category", "I","J"),IF(INDIRECT(CONCATENATE($B11, "!A1"))="Comment ID", 2,3),":",IF(INDIRECT(CONCATENATE($B11, "!I", IF(INDIRECT(CONCATENATE($B11, "!A1"))="Comment ID", 1,2)))="Category", "M","N"),"99999")), "Done"))</f>
        <v/>
      </c>
      <c r="P11" s="60" t="str">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
      </c>
    </row>
    <row r="12" customFormat="false" ht="15" hidden="false" customHeight="false" outlineLevel="0" collapsed="false">
      <c r="B12" s="57"/>
      <c r="C12" s="58" t="str">
        <f aca="true">IF($B12="","",COUNTIF(INDIRECT(CONCATENATE($B12,"!",IF(INDIRECT(CONCATENATE($B12, "!I", IF(INDIRECT(CONCATENATE($B12, "!A1"))="Comment ID", 1,2)))="Category", "G","H"),IF(INDIRECT(CONCATENATE($B12, "!A1"))="Comment ID", 2,3),":",IF(INDIRECT(CONCATENATE($B12, "!I", IF(INDIRECT(CONCATENATE($B12, "!A1"))="Comment ID", 1,2)))="Category", "G","H"),"99999")), "&lt;&gt;"))</f>
        <v/>
      </c>
      <c r="D12" s="58" t="str">
        <f aca="true">IF($B12="","",COUNTIF(INDIRECT(CONCATENATE($B12,"!",IF(INDIRECT(CONCATENATE($B12, "!I", IF(INDIRECT(CONCATENATE($B12, "!A1"))="Comment ID", 1,2)))="Category", "I","J"),IF(INDIRECT(CONCATENATE($B12, "!A1"))="Comment ID", 2,3),":",IF(INDIRECT(CONCATENATE($B12, "!I", IF(INDIRECT(CONCATENATE($B12, "!A1"))="Comment ID", 1,2)))="Category", "I","J"),"99999")), "Editorial"))</f>
        <v/>
      </c>
      <c r="E12" s="58" t="str">
        <f aca="true">IF($B12="","",COUNTIF(INDIRECT(CONCATENATE($B12,"!",IF(INDIRECT(CONCATENATE($B12, "!I", IF(INDIRECT(CONCATENATE($B12, "!A1"))="Comment ID", 1,2)))="Category", "I","J"),IF(INDIRECT(CONCATENATE($B12, "!A1"))="Comment ID", 2,3),":",IF(INDIRECT(CONCATENATE($B12, "!I", IF(INDIRECT(CONCATENATE($B12, "!A1"))="Comment ID", 1,2)))="Category", "I","J"),"99999")), "Technical"))</f>
        <v/>
      </c>
      <c r="F12" s="58" t="str">
        <f aca="true">IF($B12="","",COUNTIF(INDIRECT(CONCATENATE($B12,"!",IF(INDIRECT(CONCATENATE($B12, "!I", IF(INDIRECT(CONCATENATE($B12, "!A1"))="Comment ID", 1,2)))="Category", "I","J"),IF(INDIRECT(CONCATENATE($B12, "!A1"))="Comment ID", 2,3),":",IF(INDIRECT(CONCATENATE($B12, "!I", IF(INDIRECT(CONCATENATE($B12, "!A1"))="Comment ID", 1,2)))="Category", "I","J"),"99999")), "General"))</f>
        <v/>
      </c>
      <c r="G12" s="58" t="str">
        <f aca="false">IF($B12="","",C12-SUM(D12:F12))</f>
        <v/>
      </c>
      <c r="H12" s="58" t="str">
        <f aca="true">IF($B12="","",COUNTIF(INDIRECT(CONCATENATE($B12,"!",IF(INDIRECT(CONCATENATE($B12, "!I", IF(INDIRECT(CONCATENATE($B12, "!A1"))="Comment ID", 1,2)))="Category", "K","L"),IF(INDIRECT(CONCATENATE($B12, "!A1"))="Comment ID", 2,3),":",IF(INDIRECT(CONCATENATE($B12, "!I", IF(INDIRECT(CONCATENATE($B12, "!A1"))="Comment ID", 1,2)))="Category", "K","L"),"99999")), "Accepted"))</f>
        <v/>
      </c>
      <c r="I12" s="58" t="str">
        <f aca="true">IF($B12="","",COUNTIF(INDIRECT(CONCATENATE($B12,"!",IF(INDIRECT(CONCATENATE($B12, "!I", IF(INDIRECT(CONCATENATE($B12, "!A1"))="Comment ID", 1,2)))="Category", "K","L"),IF(INDIRECT(CONCATENATE($B12, "!A1"))="Comment ID", 2,3),":",IF(INDIRECT(CONCATENATE($B12, "!I", IF(INDIRECT(CONCATENATE($B12, "!A1"))="Comment ID", 1,2)))="Category", "K","L"),"99999")), "Revised"))</f>
        <v/>
      </c>
      <c r="J12" s="58" t="str">
        <f aca="true">IF($B12="","",COUNTIF(INDIRECT(CONCATENATE($B12,"!",IF(INDIRECT(CONCATENATE($B12, "!I", IF(INDIRECT(CONCATENATE($B12, "!A1"))="Comment ID", 1,2)))="Category", "K","L"),IF(INDIRECT(CONCATENATE($B12, "!A1"))="Comment ID", 2,3),":",IF(INDIRECT(CONCATENATE($B12, "!I", IF(INDIRECT(CONCATENATE($B12, "!A1"))="Comment ID", 1,2)))="Category", "K","L"),"99999")), "Rejected"))</f>
        <v/>
      </c>
      <c r="K12" s="58" t="str">
        <f aca="false">IF($B12="","",C12-SUM(H12:J12))</f>
        <v/>
      </c>
      <c r="L12" s="58"/>
      <c r="M12" s="58"/>
      <c r="N12" s="58"/>
      <c r="O12" s="58" t="str">
        <f aca="true">IF($B12="","",COUNTIF(INDIRECT(CONCATENATE($B12,"!",IF(INDIRECT(CONCATENATE($B12, "!I", IF(INDIRECT(CONCATENATE($B12, "!A1"))="Comment ID", 1,2)))="Category", "I","J"),IF(INDIRECT(CONCATENATE($B12, "!A1"))="Comment ID", 2,3),":",IF(INDIRECT(CONCATENATE($B12, "!I", IF(INDIRECT(CONCATENATE($B12, "!A1"))="Comment ID", 1,2)))="Category", "M","N"),"99999")), "Done"))</f>
        <v/>
      </c>
      <c r="P12" s="58"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59"/>
      <c r="C13" s="60" t="str">
        <f aca="true">IF($B13="","",COUNTIF(INDIRECT(CONCATENATE($B13,"!",IF(INDIRECT(CONCATENATE($B13, "!I", IF(INDIRECT(CONCATENATE($B13, "!A1"))="Comment ID", 1,2)))="Category", "G","H"),IF(INDIRECT(CONCATENATE($B13, "!A1"))="Comment ID", 2,3),":",IF(INDIRECT(CONCATENATE($B13, "!I", IF(INDIRECT(CONCATENATE($B13, "!A1"))="Comment ID", 1,2)))="Category", "G","H"),"99999")), "&lt;&gt;"))</f>
        <v/>
      </c>
      <c r="D13" s="60" t="str">
        <f aca="true">IF($B13="","",COUNTIF(INDIRECT(CONCATENATE($B13,"!",IF(INDIRECT(CONCATENATE($B13, "!I", IF(INDIRECT(CONCATENATE($B13, "!A1"))="Comment ID", 1,2)))="Category", "I","J"),IF(INDIRECT(CONCATENATE($B13, "!A1"))="Comment ID", 2,3),":",IF(INDIRECT(CONCATENATE($B13, "!I", IF(INDIRECT(CONCATENATE($B13, "!A1"))="Comment ID", 1,2)))="Category", "I","J"),"99999")), "Editorial"))</f>
        <v/>
      </c>
      <c r="E13" s="60" t="str">
        <f aca="true">IF($B13="","",COUNTIF(INDIRECT(CONCATENATE($B13,"!",IF(INDIRECT(CONCATENATE($B13, "!I", IF(INDIRECT(CONCATENATE($B13, "!A1"))="Comment ID", 1,2)))="Category", "I","J"),IF(INDIRECT(CONCATENATE($B13, "!A1"))="Comment ID", 2,3),":",IF(INDIRECT(CONCATENATE($B13, "!I", IF(INDIRECT(CONCATENATE($B13, "!A1"))="Comment ID", 1,2)))="Category", "I","J"),"99999")), "Technical"))</f>
        <v/>
      </c>
      <c r="F13" s="60" t="str">
        <f aca="true">IF($B13="","",COUNTIF(INDIRECT(CONCATENATE($B13,"!",IF(INDIRECT(CONCATENATE($B13, "!I", IF(INDIRECT(CONCATENATE($B13, "!A1"))="Comment ID", 1,2)))="Category", "I","J"),IF(INDIRECT(CONCATENATE($B13, "!A1"))="Comment ID", 2,3),":",IF(INDIRECT(CONCATENATE($B13, "!I", IF(INDIRECT(CONCATENATE($B13, "!A1"))="Comment ID", 1,2)))="Category", "I","J"),"99999")), "General"))</f>
        <v/>
      </c>
      <c r="G13" s="60" t="str">
        <f aca="false">IF($B13="","",C13-SUM(D13:F13))</f>
        <v/>
      </c>
      <c r="H13" s="60" t="str">
        <f aca="true">IF($B13="","",COUNTIF(INDIRECT(CONCATENATE($B13,"!",IF(INDIRECT(CONCATENATE($B13, "!I", IF(INDIRECT(CONCATENATE($B13, "!A1"))="Comment ID", 1,2)))="Category", "K","L"),IF(INDIRECT(CONCATENATE($B13, "!A1"))="Comment ID", 2,3),":",IF(INDIRECT(CONCATENATE($B13, "!I", IF(INDIRECT(CONCATENATE($B13, "!A1"))="Comment ID", 1,2)))="Category", "K","L"),"99999")), "Accepted"))</f>
        <v/>
      </c>
      <c r="I13" s="60" t="str">
        <f aca="true">IF($B13="","",COUNTIF(INDIRECT(CONCATENATE($B13,"!",IF(INDIRECT(CONCATENATE($B13, "!I", IF(INDIRECT(CONCATENATE($B13, "!A1"))="Comment ID", 1,2)))="Category", "K","L"),IF(INDIRECT(CONCATENATE($B13, "!A1"))="Comment ID", 2,3),":",IF(INDIRECT(CONCATENATE($B13, "!I", IF(INDIRECT(CONCATENATE($B13, "!A1"))="Comment ID", 1,2)))="Category", "K","L"),"99999")), "Revised"))</f>
        <v/>
      </c>
      <c r="J13" s="60" t="str">
        <f aca="true">IF($B13="","",COUNTIF(INDIRECT(CONCATENATE($B13,"!",IF(INDIRECT(CONCATENATE($B13, "!I", IF(INDIRECT(CONCATENATE($B13, "!A1"))="Comment ID", 1,2)))="Category", "K","L"),IF(INDIRECT(CONCATENATE($B13, "!A1"))="Comment ID", 2,3),":",IF(INDIRECT(CONCATENATE($B13, "!I", IF(INDIRECT(CONCATENATE($B13, "!A1"))="Comment ID", 1,2)))="Category", "K","L"),"99999")), "Rejected"))</f>
        <v/>
      </c>
      <c r="K13" s="60" t="str">
        <f aca="false">IF($B13="","",C13-SUM(H13:J13))</f>
        <v/>
      </c>
      <c r="L13" s="60"/>
      <c r="M13" s="60"/>
      <c r="N13" s="60"/>
      <c r="O13" s="60" t="str">
        <f aca="true">IF($B13="","",COUNTIF(INDIRECT(CONCATENATE($B13,"!",IF(INDIRECT(CONCATENATE($B13, "!I", IF(INDIRECT(CONCATENATE($B13, "!A1"))="Comment ID", 1,2)))="Category", "I","J"),IF(INDIRECT(CONCATENATE($B13, "!A1"))="Comment ID", 2,3),":",IF(INDIRECT(CONCATENATE($B13, "!I", IF(INDIRECT(CONCATENATE($B13, "!A1"))="Comment ID", 1,2)))="Category", "M","N"),"99999")), "Done"))</f>
        <v/>
      </c>
      <c r="P13" s="60"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57"/>
      <c r="C14" s="58" t="str">
        <f aca="true">IF($B14="","",COUNTIF(INDIRECT(CONCATENATE($B14,"!",IF(INDIRECT(CONCATENATE($B14, "!I", IF(INDIRECT(CONCATENATE($B14, "!A1"))="Comment ID", 1,2)))="Category", "G","H"),IF(INDIRECT(CONCATENATE($B14, "!A1"))="Comment ID", 2,3),":",IF(INDIRECT(CONCATENATE($B14, "!I", IF(INDIRECT(CONCATENATE($B14, "!A1"))="Comment ID", 1,2)))="Category", "G","H"),"99999")), "&lt;&gt;"))</f>
        <v/>
      </c>
      <c r="D14" s="58" t="str">
        <f aca="true">IF($B14="","",COUNTIF(INDIRECT(CONCATENATE($B14,"!",IF(INDIRECT(CONCATENATE($B14, "!I", IF(INDIRECT(CONCATENATE($B14, "!A1"))="Comment ID", 1,2)))="Category", "I","J"),IF(INDIRECT(CONCATENATE($B14, "!A1"))="Comment ID", 2,3),":",IF(INDIRECT(CONCATENATE($B14, "!I", IF(INDIRECT(CONCATENATE($B14, "!A1"))="Comment ID", 1,2)))="Category", "I","J"),"99999")), "Editorial"))</f>
        <v/>
      </c>
      <c r="E14" s="58" t="str">
        <f aca="true">IF($B14="","",COUNTIF(INDIRECT(CONCATENATE($B14,"!",IF(INDIRECT(CONCATENATE($B14, "!I", IF(INDIRECT(CONCATENATE($B14, "!A1"))="Comment ID", 1,2)))="Category", "I","J"),IF(INDIRECT(CONCATENATE($B14, "!A1"))="Comment ID", 2,3),":",IF(INDIRECT(CONCATENATE($B14, "!I", IF(INDIRECT(CONCATENATE($B14, "!A1"))="Comment ID", 1,2)))="Category", "I","J"),"99999")), "Technical"))</f>
        <v/>
      </c>
      <c r="F14" s="58" t="str">
        <f aca="true">IF($B14="","",COUNTIF(INDIRECT(CONCATENATE($B14,"!",IF(INDIRECT(CONCATENATE($B14, "!I", IF(INDIRECT(CONCATENATE($B14, "!A1"))="Comment ID", 1,2)))="Category", "I","J"),IF(INDIRECT(CONCATENATE($B14, "!A1"))="Comment ID", 2,3),":",IF(INDIRECT(CONCATENATE($B14, "!I", IF(INDIRECT(CONCATENATE($B14, "!A1"))="Comment ID", 1,2)))="Category", "I","J"),"99999")), "General"))</f>
        <v/>
      </c>
      <c r="G14" s="58" t="str">
        <f aca="false">IF($B14="","",C14-SUM(D14:F14))</f>
        <v/>
      </c>
      <c r="H14" s="58" t="str">
        <f aca="true">IF($B14="","",COUNTIF(INDIRECT(CONCATENATE($B14,"!",IF(INDIRECT(CONCATENATE($B14, "!I", IF(INDIRECT(CONCATENATE($B14, "!A1"))="Comment ID", 1,2)))="Category", "K","L"),IF(INDIRECT(CONCATENATE($B14, "!A1"))="Comment ID", 2,3),":",IF(INDIRECT(CONCATENATE($B14, "!I", IF(INDIRECT(CONCATENATE($B14, "!A1"))="Comment ID", 1,2)))="Category", "K","L"),"99999")), "Accepted"))</f>
        <v/>
      </c>
      <c r="I14" s="58" t="str">
        <f aca="true">IF($B14="","",COUNTIF(INDIRECT(CONCATENATE($B14,"!",IF(INDIRECT(CONCATENATE($B14, "!I", IF(INDIRECT(CONCATENATE($B14, "!A1"))="Comment ID", 1,2)))="Category", "K","L"),IF(INDIRECT(CONCATENATE($B14, "!A1"))="Comment ID", 2,3),":",IF(INDIRECT(CONCATENATE($B14, "!I", IF(INDIRECT(CONCATENATE($B14, "!A1"))="Comment ID", 1,2)))="Category", "K","L"),"99999")), "Revised"))</f>
        <v/>
      </c>
      <c r="J14" s="58" t="str">
        <f aca="true">IF($B14="","",COUNTIF(INDIRECT(CONCATENATE($B14,"!",IF(INDIRECT(CONCATENATE($B14, "!I", IF(INDIRECT(CONCATENATE($B14, "!A1"))="Comment ID", 1,2)))="Category", "K","L"),IF(INDIRECT(CONCATENATE($B14, "!A1"))="Comment ID", 2,3),":",IF(INDIRECT(CONCATENATE($B14, "!I", IF(INDIRECT(CONCATENATE($B14, "!A1"))="Comment ID", 1,2)))="Category", "K","L"),"99999")), "Rejected"))</f>
        <v/>
      </c>
      <c r="K14" s="58" t="str">
        <f aca="false">IF($B14="","",C14-SUM(H14:J14))</f>
        <v/>
      </c>
      <c r="L14" s="58"/>
      <c r="M14" s="58"/>
      <c r="N14" s="58"/>
      <c r="O14" s="58" t="str">
        <f aca="true">IF($B14="","",COUNTIF(INDIRECT(CONCATENATE($B14,"!",IF(INDIRECT(CONCATENATE($B14, "!I", IF(INDIRECT(CONCATENATE($B14, "!A1"))="Comment ID", 1,2)))="Category", "I","J"),IF(INDIRECT(CONCATENATE($B14, "!A1"))="Comment ID", 2,3),":",IF(INDIRECT(CONCATENATE($B14, "!I", IF(INDIRECT(CONCATENATE($B14, "!A1"))="Comment ID", 1,2)))="Category", "M","N"),"99999")), "Done"))</f>
        <v/>
      </c>
      <c r="P14" s="58"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45299</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2024-01-15T13:34:00Z</dcterms:modified>
  <cp:revision>165</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