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Statistics" sheetId="8" state="visible" r:id="rId9"/>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<sst xmlns="http://schemas.openxmlformats.org/spreadsheetml/2006/main" count="7203" uniqueCount="2247">
  <si>
    <t xml:space="preserve">Jan 2024</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</si>
  <si>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</si>
  <si>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</si>
  <si>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</si>
  <si>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</si>
  <si>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</si>
  <si>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</si>
  <si>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</si>
  <si>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</si>
  <si>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</si>
  <si>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</si>
  <si>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</si>
  <si>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</si>
  <si>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</si>
  <si>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</si>
  <si>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</si>
  <si>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</si>
  <si>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</si>
  <si>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</si>
  <si>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</si>
  <si>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</si>
  <si>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</si>
  <si>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</si>
  <si>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</si>
  <si>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</si>
  <si>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</si>
  <si>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</si>
  <si>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</si>
  <si>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</si>
  <si>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</si>
  <si>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</si>
  <si>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</si>
  <si>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</si>
  <si>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</si>
  <si>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</si>
  <si>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</si>
  <si>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</si>
  <si>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</si>
  <si>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</si>
  <si>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</si>
  <si>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</si>
  <si>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</si>
  <si>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</si>
  <si>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</si>
  <si>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</si>
  <si>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</si>
  <si>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</si>
  <si>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</si>
  <si>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</si>
  <si>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</si>
  <si>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</si>
  <si>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</si>
  <si>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</si>
  <si>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</si>
  <si>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</si>
  <si>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</si>
  <si>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</si>
  <si>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</si>
  <si>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</si>
  <si>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</si>
  <si>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</si>
  <si>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</si>
  <si>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</si>
  <si>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</si>
  <si>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</si>
  <si>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</si>
  <si>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</si>
  <si>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</si>
  <si>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</si>
  <si>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</si>
  <si>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</si>
  <si>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</si>
  <si>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</si>
  <si>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</si>
  <si>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</si>
  <si>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</si>
  <si>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</si>
  <si>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</si>
  <si>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</si>
  <si>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</si>
  <si>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</si>
  <si>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</si>
  <si>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</si>
  <si>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</si>
  <si>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</si>
  <si>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</si>
  <si>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</si>
  <si>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</si>
  <si>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</si>
  <si>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</si>
  <si>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</si>
  <si>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</si>
  <si>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</si>
  <si>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</si>
  <si>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</si>
  <si>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</si>
  <si>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</si>
  <si>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</si>
  <si>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</si>
  <si>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</si>
  <si>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</si>
  <si>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</si>
  <si>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</si>
  <si>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</si>
  <si>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</si>
  <si>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</si>
  <si>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</si>
  <si>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</si>
  <si>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</si>
  <si>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</si>
  <si>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</si>
  <si>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</si>
  <si>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</si>
  <si>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</si>
  <si>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</si>
  <si>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</si>
  <si>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</si>
  <si>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</si>
  <si>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</si>
  <si>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</si>
  <si>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</si>
  <si>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</si>
  <si>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</si>
  <si>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</si>
  <si>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</si>
  <si>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</si>
  <si>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</si>
  <si>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</si>
  <si>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</si>
  <si>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</si>
  <si>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</si>
  <si>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</si>
  <si>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</si>
  <si>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</si>
  <si>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</si>
  <si>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</si>
  <si>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</si>
  <si>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</si>
  <si>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</si>
  <si>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</si>
  <si>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</si>
  <si>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</si>
  <si>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</si>
  <si>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</si>
  <si>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</si>
  <si>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</si>
  <si>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</si>
  <si>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</si>
  <si>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</si>
  <si>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</si>
  <si>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</si>
  <si>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</si>
  <si>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</si>
  <si>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</si>
  <si>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</si>
  <si>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</si>
  <si>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</si>
  <si>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</si>
  <si>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</si>
  <si>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</si>
  <si>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</si>
  <si>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</si>
  <si>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</si>
  <si>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</si>
  <si>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</si>
  <si>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</si>
  <si>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</si>
  <si>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</si>
  <si>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</si>
  <si>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</si>
  <si>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</si>
  <si>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</si>
  <si>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</si>
  <si>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</si>
  <si>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</si>
  <si>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</si>
  <si>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</si>
  <si>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</si>
  <si>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</si>
  <si>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</si>
  <si>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</si>
  <si>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</si>
  <si>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</si>
  <si>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</si>
  <si>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</si>
  <si>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</si>
  <si>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</si>
  <si>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</si>
  <si>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</si>
  <si>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</si>
  <si>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</si>
  <si>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</si>
  <si>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</si>
  <si>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</si>
  <si>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</si>
  <si>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</si>
  <si>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</si>
  <si>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</si>
  <si>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</si>
  <si>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</si>
  <si>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</si>
  <si>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</si>
  <si>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</si>
  <si>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</si>
  <si>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</si>
  <si>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</si>
  <si>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</si>
  <si>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</si>
  <si>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</si>
  <si>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</si>
  <si>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</si>
  <si>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</si>
  <si>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</si>
  <si>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</si>
  <si>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</si>
  <si>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</si>
  <si>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</si>
  <si>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</si>
  <si>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</si>
  <si>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</si>
  <si>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</si>
  <si>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</si>
  <si>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</si>
  <si>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</si>
  <si>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</si>
  <si>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</si>
  <si>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</si>
  <si>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</si>
  <si>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</si>
  <si>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</si>
  <si>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</si>
  <si>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</si>
  <si>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</si>
  <si>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</si>
  <si>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</si>
  <si>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</si>
  <si>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</si>
  <si>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</si>
  <si>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</si>
  <si>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</si>
  <si>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</si>
  <si>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</si>
  <si>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</si>
  <si>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</si>
  <si>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</si>
  <si>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</si>
  <si>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</si>
  <si>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</si>
  <si>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</si>
  <si>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</si>
  <si>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</si>
  <si>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</si>
  <si>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</si>
  <si>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</si>
  <si>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</si>
  <si>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</si>
  <si>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</si>
  <si>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</si>
  <si>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</si>
  <si>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</si>
  <si>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</si>
  <si>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</si>
  <si>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</si>
  <si>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</si>
  <si>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</si>
  <si>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</si>
  <si>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</si>
  <si>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</si>
  <si>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</si>
  <si>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</si>
  <si>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</si>
  <si>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</si>
  <si>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</si>
  <si>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</si>
  <si>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</si>
  <si>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</si>
  <si>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</si>
  <si>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</si>
  <si>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</si>
  <si>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</si>
  <si>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</si>
  <si>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</si>
  <si>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</si>
  <si>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</si>
  <si>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</si>
  <si>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</si>
  <si>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</si>
  <si>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</si>
  <si>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</si>
  <si>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</si>
  <si>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</si>
  <si>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</si>
  <si>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</si>
  <si>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</si>
  <si>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</si>
  <si>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</si>
  <si>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</si>
  <si>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</si>
  <si>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</si>
  <si>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</si>
  <si>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</si>
  <si>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</si>
  <si>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</si>
  <si>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</si>
  <si>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</si>
  <si>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</si>
  <si>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</si>
  <si>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</si>
  <si>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</si>
  <si>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</si>
  <si>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</si>
  <si>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</si>
  <si>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</si>
  <si>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</si>
  <si>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</si>
  <si>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</si>
  <si>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</si>
  <si>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</si>
  <si>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</si>
  <si>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</si>
  <si>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</si>
  <si>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</si>
  <si>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</si>
  <si>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</si>
  <si>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</si>
  <si>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</si>
  <si>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</si>
  <si>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</si>
  <si>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</si>
  <si>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</si>
  <si>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</si>
  <si>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</si>
  <si>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</si>
  <si>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</si>
  <si>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</si>
  <si>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</si>
  <si>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</si>
  <si>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</si>
  <si>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</si>
  <si>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</si>
  <si>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</si>
  <si>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</si>
  <si>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</si>
  <si>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</si>
  <si>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</si>
  <si>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</si>
  <si>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</si>
  <si>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</si>
  <si>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</si>
  <si>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</si>
  <si>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</si>
  <si>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</si>
  <si>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</si>
  <si>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</si>
  <si>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</si>
  <si>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</si>
  <si>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</si>
  <si>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</si>
  <si>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</si>
  <si>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</si>
  <si>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</si>
  <si>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</si>
  <si>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</si>
  <si>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</si>
  <si>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</si>
  <si>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</si>
  <si>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</si>
  <si>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</si>
  <si>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</si>
  <si>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</si>
  <si>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</si>
  <si>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</si>
  <si>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</si>
  <si>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</si>
  <si>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</si>
  <si>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</si>
  <si>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</si>
  <si>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</si>
  <si>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</si>
  <si>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</si>
  <si>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</si>
  <si>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</si>
  <si>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</si>
  <si>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</si>
  <si>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</si>
  <si>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</si>
  <si>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</si>
  <si>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</si>
  <si>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</si>
  <si>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</si>
  <si>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</si>
  <si>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</si>
  <si>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</si>
  <si>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</si>
  <si>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</si>
  <si>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</si>
  <si>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</si>
  <si>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</si>
  <si>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</si>
  <si>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</si>
  <si>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</si>
  <si>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</si>
  <si>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</si>
  <si>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</si>
  <si>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</si>
  <si>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</si>
  <si>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</si>
  <si>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</si>
  <si>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</si>
  <si>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</si>
  <si>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</si>
  <si>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</si>
  <si>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</si>
  <si>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</si>
  <si>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</si>
  <si>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</si>
  <si>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</si>
  <si>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</si>
  <si>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</si>
  <si>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</si>
  <si>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</si>
  <si>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</si>
  <si>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</si>
  <si>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</si>
  <si>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</si>
  <si>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</si>
  <si>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</si>
  <si>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</si>
  <si>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</si>
  <si>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</si>
  <si>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</si>
  <si>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</si>
  <si>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</si>
  <si>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</si>
  <si>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</si>
  <si>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</si>
  <si>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</si>
  <si>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</si>
  <si>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</si>
  <si>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</si>
  <si>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</si>
  <si>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</si>
  <si>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</si>
  <si>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</si>
  <si>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</si>
  <si>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</si>
  <si>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</si>
  <si>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</si>
  <si>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</si>
  <si>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</si>
  <si>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</si>
  <si>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</si>
  <si>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</si>
  <si>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</si>
  <si>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</si>
  <si>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</si>
  <si>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</si>
  <si>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</si>
  <si>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</si>
  <si>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</si>
  <si>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</si>
  <si>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</si>
  <si>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</si>
  <si>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</si>
  <si>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</si>
  <si>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</si>
  <si>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</si>
  <si>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</si>
  <si>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</si>
  <si>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</si>
  <si>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</si>
  <si>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</si>
  <si>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</si>
  <si>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</si>
  <si>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</si>
  <si>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</si>
  <si>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</si>
  <si>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</si>
  <si>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</si>
  <si>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</si>
  <si>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</si>
  <si>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</si>
  <si>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</si>
  <si>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</si>
  <si>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</si>
  <si>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</si>
  <si>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</si>
  <si>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</si>
  <si>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</si>
  <si>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</si>
  <si>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</si>
  <si>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</si>
  <si>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</si>
  <si>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</si>
  <si>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</si>
  <si>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</si>
  <si>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</si>
  <si>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</si>
  <si>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</si>
  <si>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</si>
  <si>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</si>
  <si>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</si>
  <si>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</si>
  <si>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</si>
  <si>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</si>
  <si>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</si>
  <si>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</si>
  <si>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</si>
  <si>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</si>
  <si>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</si>
  <si>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</si>
  <si>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</si>
  <si>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</si>
  <si>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</si>
  <si>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</si>
  <si>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</si>
  <si>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</si>
  <si>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</si>
  <si>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</si>
  <si>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</si>
  <si>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</si>
  <si>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</si>
  <si>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</si>
  <si>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</si>
  <si>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</si>
  <si>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</si>
  <si>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</si>
  <si>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</si>
  <si>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</si>
  <si>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</si>
  <si>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</si>
  <si>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</si>
  <si>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</si>
  <si>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</si>
  <si>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</si>
  <si>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</si>
  <si>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</si>
  <si>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</si>
  <si>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</si>
  <si>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</si>
  <si>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</si>
  <si>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</si>
  <si>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</si>
  <si>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</si>
  <si>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</si>
  <si>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</si>
  <si>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</si>
  <si>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</si>
  <si>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</si>
  <si>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</si>
  <si>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</si>
  <si>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</si>
  <si>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</si>
  <si>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</si>
  <si>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</si>
  <si>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</si>
  <si>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</si>
  <si>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</si>
  <si>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</si>
  <si>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</si>
  <si>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</si>
  <si>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</si>
  <si>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</si>
  <si>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</si>
  <si>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</si>
  <si>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</si>
  <si>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</si>
  <si>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</si>
  <si>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</si>
  <si>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</si>
  <si>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</si>
  <si>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</si>
  <si>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</si>
  <si>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</si>
  <si>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</si>
  <si>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</si>
  <si>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</si>
  <si>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</si>
  <si>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</si>
  <si>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</si>
  <si>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</si>
  <si>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</si>
  <si>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</si>
  <si>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</si>
  <si>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</si>
  <si>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</si>
  <si>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</si>
  <si>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</si>
  <si>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</si>
  <si>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</si>
  <si>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</si>
  <si>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</si>
  <si>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</si>
  <si>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</si>
  <si>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</si>
  <si>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</si>
  <si>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</si>
  <si>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</si>
  <si>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</si>
  <si>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</si>
  <si>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</si>
  <si>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</si>
  <si>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</si>
  <si>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</si>
  <si>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</si>
  <si>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</si>
  <si>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</si>
  <si>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</si>
  <si>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</si>
  <si>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</si>
  <si>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</si>
  <si>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</si>
  <si>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</si>
  <si>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</si>
  <si>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</si>
  <si>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</si>
  <si>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</si>
  <si>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</si>
  <si>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</si>
  <si>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</si>
  <si>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</si>
  <si>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</si>
  <si>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</si>
  <si>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</si>
  <si>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</si>
  <si>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</si>
  <si>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</si>
  <si>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</si>
  <si>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</si>
  <si>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</si>
  <si>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</si>
  <si>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</si>
  <si>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</si>
  <si>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</si>
  <si>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</si>
  <si>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</si>
  <si>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</si>
  <si>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</si>
  <si>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</si>
  <si>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</si>
  <si>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</si>
  <si>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</si>
  <si>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</si>
  <si>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</si>
  <si>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</si>
  <si>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</si>
  <si>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</si>
  <si>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</si>
  <si>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</si>
  <si>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</si>
  <si>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</si>
  <si>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</si>
  <si>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</si>
  <si>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</si>
  <si>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</si>
  <si>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</si>
  <si>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</si>
  <si>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</si>
  <si>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</si>
  <si>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</si>
  <si>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</si>
  <si>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</si>
  <si>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</si>
  <si>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</si>
  <si>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</si>
  <si>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</si>
  <si>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</si>
  <si>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</si>
  <si>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</si>
  <si>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</si>
  <si>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</si>
  <si>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</si>
  <si>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</si>
  <si>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</si>
  <si>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</si>
  <si>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</si>
  <si>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</si>
  <si>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</si>
  <si>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</si>
  <si>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</si>
  <si>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</si>
  <si>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</si>
  <si>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</si>
  <si>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</si>
  <si>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</si>
  <si>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</si>
  <si>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</si>
  <si>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</si>
  <si>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</si>
  <si>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</si>
  <si>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</si>
  <si>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</si>
  <si>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</si>
  <si>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</si>
  <si>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</si>
  <si>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</si>
  <si>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</si>
  <si>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</si>
  <si>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</si>
  <si>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</si>
  <si>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</si>
  <si>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</si>
  <si>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</si>
  <si>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</si>
  <si>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</si>
  <si>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</si>
  <si>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</si>
  <si>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</si>
  <si>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</si>
  <si>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</si>
  <si>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</si>
  <si>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</si>
  <si>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</si>
  <si>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</si>
  <si>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</si>
  <si>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</si>
  <si>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</si>
  <si>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</si>
  <si>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</si>
  <si>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</si>
  <si>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</si>
  <si>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</si>
  <si>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</si>
  <si>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</si>
  <si>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</si>
  <si>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</si>
  <si>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</si>
  <si>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</si>
  <si>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</si>
  <si>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</si>
  <si>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</si>
  <si>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</si>
  <si>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</si>
  <si>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</si>
  <si>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</si>
  <si>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</si>
  <si>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</si>
  <si>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</si>
  <si>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</si>
  <si>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</si>
  <si>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</si>
  <si>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</si>
  <si>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</si>
  <si>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</si>
  <si>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</si>
  <si>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</si>
  <si>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</si>
  <si>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</si>
  <si>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</si>
  <si>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</si>
  <si>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</si>
  <si>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</si>
  <si>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</si>
  <si>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</si>
  <si>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</si>
  <si>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</si>
  <si>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</si>
  <si>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</si>
  <si>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</si>
  <si>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</si>
  <si>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</si>
  <si>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</si>
  <si>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</si>
  <si>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</si>
  <si>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</si>
  <si>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</si>
  <si>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</si>
  <si>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</si>
  <si>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</si>
  <si>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</si>
  <si>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</si>
  <si>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</si>
  <si>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</si>
  <si>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</si>
  <si>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</si>
  <si>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</si>
  <si>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</si>
  <si>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</si>
  <si>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</si>
  <si>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</si>
  <si>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</si>
  <si>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</si>
  <si>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</si>
  <si>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</si>
  <si>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</si>
  <si>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</si>
  <si>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</si>
  <si>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</si>
  <si>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</si>
  <si>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</si>
  <si>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</si>
  <si>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</si>
  <si>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</si>
  <si>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</si>
  <si>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</si>
  <si>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</si>
  <si>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</si>
  <si>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</si>
  <si>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</si>
  <si>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</si>
  <si>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</si>
  <si>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</si>
  <si>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</si>
  <si>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</si>
  <si>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</si>
  <si>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</si>
  <si>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</si>
  <si>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</si>
  <si>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</si>
  <si>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</si>
  <si>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</si>
  <si>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</si>
  <si>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</si>
  <si>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</si>
  <si>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</si>
  <si>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</si>
  <si>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</si>
  <si>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</si>
  <si>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</si>
  <si>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</si>
  <si>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</si>
  <si>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</si>
  <si>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</si>
  <si>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</si>
  <si>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</si>
  <si>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</si>
  <si>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</si>
  <si>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</si>
  <si>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</si>
  <si>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</si>
  <si>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</si>
  <si>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</si>
  <si>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</si>
  <si>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</si>
  <si>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</si>
  <si>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</si>
  <si>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</si>
  <si>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</si>
  <si>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</si>
  <si>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</si>
  <si>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</si>
  <si>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</si>
  <si>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</si>
  <si>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</si>
  <si>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</si>
  <si>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</si>
  <si>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</si>
  <si>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</si>
  <si>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</si>
  <si>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</si>
  <si>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</si>
  <si>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</si>
  <si>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</si>
  <si>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</si>
  <si>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</si>
  <si>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</si>
  <si>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</si>
  <si>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</si>
  <si>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</si>
  <si>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</si>
  <si>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</si>
  <si>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</si>
  <si>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</si>
  <si>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</si>
  <si>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</si>
  <si>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</si>
  <si>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</si>
  <si>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</si>
  <si>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</si>
  <si>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</si>
  <si>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</si>
  <si>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</si>
  <si>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</si>
  <si>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</si>
  <si>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</si>
  <si>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</si>
  <si>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</si>
  <si>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</si>
  <si>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</si>
  <si>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</si>
  <si>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</si>
  <si>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</si>
  <si>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</si>
  <si>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</si>
  <si>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</si>
  <si>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</si>
  <si>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</si>
  <si>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</si>
  <si>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</si>
  <si>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</si>
  <si>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</si>
  <si>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</si>
  <si>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</si>
  <si>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</si>
  <si>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</si>
  <si>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</si>
  <si>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</si>
  <si>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</si>
  <si>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</si>
  <si>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</si>
  <si>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</si>
  <si>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</si>
  <si>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</si>
  <si>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</si>
  <si>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</si>
  <si>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</si>
  <si>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</si>
  <si>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</si>
  <si>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</si>
  <si>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</si>
  <si>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</si>
  <si>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</si>
  <si>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</si>
  <si>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</si>
  <si>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</si>
  <si>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</si>
  <si>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</si>
  <si>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</si>
  <si>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</si>
  <si>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</si>
  <si>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</si>
  <si>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</si>
  <si>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</si>
  <si>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</si>
  <si>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</si>
  <si>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</si>
  <si>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</si>
  <si>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</si>
  <si>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</si>
  <si>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</si>
  <si>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</si>
  <si>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</si>
  <si>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</si>
  <si>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</si>
  <si>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</si>
  <si>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</si>
  <si>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</si>
  <si>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</si>
  <si>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</si>
  <si>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</si>
  <si>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</si>
  <si>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</si>
  <si>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</si>
  <si>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</si>
  <si>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</si>
  <si>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</si>
  <si>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</si>
  <si>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</si>
  <si>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</si>
  <si>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</si>
  <si>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</si>
  <si>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</si>
  <si>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</si>
  <si>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</si>
  <si>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</si>
  <si>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</si>
  <si>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</si>
  <si>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</si>
  <si>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</si>
  <si>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</si>
  <si>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</si>
  <si>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</si>
  <si>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</si>
  <si>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</si>
  <si>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</si>
  <si>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</si>
  <si>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</si>
  <si>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</si>
  <si>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</si>
  <si>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</si>
  <si>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</si>
  <si>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</si>
  <si>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</si>
  <si>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</si>
  <si>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</si>
  <si>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</si>
  <si>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</si>
  <si>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</si>
  <si>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</si>
  <si>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</si>
  <si>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</si>
  <si>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</si>
  <si>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</si>
  <si>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</si>
  <si>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</si>
  <si>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</si>
  <si>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</si>
  <si>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</si>
  <si>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</si>
  <si>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</si>
  <si>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</si>
  <si>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</si>
  <si>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</si>
  <si>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</si>
  <si>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</si>
  <si>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</si>
  <si>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</si>
  <si>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</si>
  <si>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</si>
  <si>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</si>
  <si>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</si>
  <si>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</si>
  <si>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</si>
  <si>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</si>
  <si>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</si>
  <si>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</si>
  <si>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</si>
  <si>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</si>
  <si>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</si>
  <si>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</si>
  <si>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</si>
  <si>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</si>
  <si>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</si>
  <si>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</si>
  <si>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</si>
  <si>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</si>
  <si>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</si>
  <si>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</si>
  <si>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</si>
  <si>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</si>
  <si>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</si>
  <si>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</si>
  <si>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</si>
  <si>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</si>
  <si>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</si>
  <si>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</si>
  <si>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</si>
  <si>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</si>
  <si>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</si>
  <si>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</si>
  <si>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</si>
  <si>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</si>
  <si>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</si>
  <si>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</si>
  <si>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</si>
  <si>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</si>
  <si>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</si>
  <si>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</si>
  <si>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</si>
  <si>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</si>
  <si>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</si>
  <si>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</si>
  <si>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</si>
  <si>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</si>
  <si>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</si>
  <si>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</si>
  <si>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</si>
  <si>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</si>
  <si>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</si>
  <si>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</si>
  <si>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</si>
  <si>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</si>
  <si>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</si>
  <si>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</si>
  <si>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</si>
  <si>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</si>
  <si>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</si>
  <si>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</si>
  <si>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</si>
  <si>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</si>
  <si>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</si>
  <si>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</si>
  <si>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</si>
  <si>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</si>
  <si>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</si>
  <si>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</si>
  <si>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</si>
  <si>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</si>
  <si>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</si>
  <si>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</si>
  <si>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</si>
  <si>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</si>
  <si>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</si>
  <si>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</si>
  <si>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</si>
  <si>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</si>
  <si>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</si>
  <si>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</si>
  <si>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</si>
  <si>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</si>
  <si>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</si>
  <si>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</si>
  <si>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</si>
  <si>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</si>
  <si>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</si>
  <si>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</si>
  <si>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</si>
  <si>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</si>
  <si>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</si>
  <si>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</si>
  <si>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</si>
  <si>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</si>
  <si>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</si>
  <si>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</si>
  <si>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</si>
  <si>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</si>
  <si>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</si>
  <si>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</si>
  <si>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</si>
  <si>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</si>
  <si>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</si>
  <si>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</si>
  <si>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</si>
  <si>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</si>
  <si>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</si>
  <si>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</si>
  <si>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</si>
  <si>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</si>
  <si>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</si>
  <si>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</si>
  <si>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</si>
  <si>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</si>
  <si>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</si>
  <si>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</si>
  <si>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</si>
  <si>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</si>
  <si>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</si>
  <si>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</si>
  <si>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</si>
  <si>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</si>
  <si>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</si>
  <si>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</si>
  <si>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</si>
  <si>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</si>
  <si>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</si>
  <si>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</si>
  <si>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</si>
  <si>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</si>
  <si>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</si>
  <si>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</si>
  <si>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</si>
  <si>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</si>
  <si>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</si>
  <si>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</si>
  <si>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</si>
  <si>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</si>
  <si>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</si>
  <si>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</si>
  <si>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</si>
  <si>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</si>
  <si>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</si>
  <si>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</si>
  <si>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</si>
  <si>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</si>
  <si>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</si>
  <si>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</si>
  <si>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</si>
  <si>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</si>
  <si>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</si>
  <si>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</si>
  <si>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</si>
  <si>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</si>
  <si>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</si>
  <si>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</si>
  <si>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</si>
  <si>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</si>
  <si>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</si>
  <si>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</si>
  <si>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</si>
  <si>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</si>
  <si>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</si>
  <si>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</si>
  <si>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</si>
  <si>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</si>
  <si>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</si>
  <si>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</si>
  <si>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</si>
  <si>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</si>
  <si>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</si>
  <si>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</si>
  <si>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</si>
  <si>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</si>
  <si>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</si>
  <si>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</si>
  <si>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</si>
  <si>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</si>
  <si>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</si>
  <si>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</si>
  <si>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</si>
  <si>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</si>
  <si>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</si>
  <si>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</si>
  <si>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</si>
  <si>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</si>
  <si>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</si>
  <si>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</si>
  <si>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</si>
  <si>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</si>
  <si>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</si>
  <si>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</si>
  <si>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</si>
  <si>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</si>
  <si>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</si>
  <si>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</si>
  <si>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</si>
  <si>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</si>
  <si>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</si>
  <si>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</si>
  <si>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</si>
  <si>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</si>
  <si>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</si>
  <si>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</si>
  <si>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</si>
  <si>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</si>
  <si>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</si>
  <si>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</si>
  <si>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</si>
  <si>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</si>
  <si>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</si>
  <si>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</si>
  <si>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</si>
  <si>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</si>
  <si>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</si>
  <si>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</si>
  <si>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</si>
  <si>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</si>
  <si>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</si>
  <si>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</si>
  <si>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</si>
  <si>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</si>
  <si>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</si>
  <si>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</si>
  <si>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</si>
  <si>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</si>
  <si>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</si>
  <si>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</si>
  <si>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</si>
  <si>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</si>
  <si>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</si>
  <si>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</si>
  <si>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</si>
  <si>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</si>
  <si>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</si>
  <si>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</si>
  <si>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</si>
  <si>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</si>
  <si>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</si>
  <si>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</si>
  <si>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</si>
  <si>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</si>
  <si>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</si>
  <si>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</si>
  <si>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</si>
  <si>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</si>
  <si>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</si>
  <si>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</si>
  <si>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</si>
  <si>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</si>
  <si>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</si>
  <si>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</si>
  <si>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</si>
  <si>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</si>
  <si>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</si>
  <si>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</si>
  <si>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</si>
  <si>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</si>
  <si>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</si>
  <si>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</si>
  <si>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</si>
  <si>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</si>
  <si>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</si>
  <si>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</si>
  <si>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</si>
  <si>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</si>
  <si>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</si>
  <si>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</si>
  <si>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</si>
  <si>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</si>
  <si>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</si>
  <si>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</si>
  <si>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</si>
  <si>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</si>
  <si>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</si>
  <si>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</si>
  <si>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</si>
  <si>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</si>
  <si>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</si>
  <si>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</si>
  <si>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</si>
  <si>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</si>
  <si>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</si>
  <si>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</si>
  <si>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</si>
  <si>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</si>
  <si>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</si>
  <si>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</si>
  <si>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</si>
  <si>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</si>
  <si>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</si>
  <si>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</si>
  <si>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</si>
  <si>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</si>
  <si>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</si>
  <si>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</si>
  <si>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</si>
  <si>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</si>
  <si>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</si>
  <si>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</si>
  <si>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</si>
  <si>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</si>
  <si>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</si>
  <si>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</si>
  <si>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</si>
  <si>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</si>
  <si>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</si>
  <si>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</si>
  <si>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</si>
  <si>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</si>
  <si>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</si>
  <si>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</si>
  <si>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</si>
  <si>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</si>
  <si>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</si>
  <si>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</si>
  <si>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</si>
  <si>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</si>
  <si>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</si>
  <si>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</si>
  <si>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</si>
  <si>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</si>
  <si>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</si>
  <si>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</si>
  <si>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</si>
  <si>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</si>
  <si>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</si>
  <si>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</si>
  <si>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</si>
  <si>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</si>
  <si>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</si>
  <si>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</si>
  <si>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</si>
  <si>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</si>
  <si>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</si>
  <si>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</si>
  <si>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</si>
  <si>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</si>
  <si>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</si>
  <si>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</si>
  <si>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</si>
  <si>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</si>
  <si>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</si>
  <si>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</si>
  <si>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</si>
  <si>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</si>
  <si>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</si>
  <si>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</si>
  <si>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</si>
  <si>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</si>
  <si>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</si>
  <si>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</si>
  <si>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</si>
  <si>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</si>
  <si>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</si>
  <si>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</si>
  <si>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</si>
  <si>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</si>
  <si>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</si>
  <si>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</si>
  <si>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</si>
  <si>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</si>
  <si>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</si>
  <si>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</si>
  <si>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</si>
  <si>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</si>
  <si>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</si>
  <si>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</si>
  <si>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</si>
  <si>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</si>
  <si>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</si>
  <si>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</si>
  <si>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</si>
  <si>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</si>
  <si>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</si>
  <si>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</si>
  <si>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</si>
  <si>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</si>
  <si>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</si>
  <si>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</si>
  <si>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</si>
  <si>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</si>
  <si>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</si>
  <si>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</si>
  <si>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</si>
  <si>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</si>
  <si>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</si>
  <si>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</si>
  <si>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</si>
  <si>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</si>
  <si>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</si>
  <si>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</si>
  <si>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</si>
  <si>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</si>
  <si>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</si>
  <si>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</si>
  <si>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</si>
  <si>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</si>
  <si>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</si>
  <si>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</si>
  <si>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</si>
  <si>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</si>
  <si>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</si>
  <si>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</si>
  <si>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</si>
  <si>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</si>
  <si>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</si>
  <si>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</si>
  <si>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</si>
  <si>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</si>
  <si>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</si>
  <si>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</si>
  <si>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</si>
  <si>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</si>
  <si>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</si>
  <si>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</si>
  <si>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</si>
  <si>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</si>
  <si>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</si>
  <si>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</si>
  <si>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</si>
  <si>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</si>
  <si>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</si>
  <si>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</si>
  <si>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</si>
  <si>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</si>
  <si>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</si>
  <si>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</si>
  <si>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</si>
  <si>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</si>
  <si>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</si>
  <si>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</si>
  <si>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</si>
  <si>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</si>
  <si>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</si>
  <si>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</si>
  <si>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</si>
  <si>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</si>
  <si>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</si>
  <si>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</si>
  <si>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</si>
  <si>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</si>
  <si>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</si>
  <si>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</si>
  <si>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</si>
  <si>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</si>
  <si>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</si>
  <si>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</si>
  <si>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</si>
  <si>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</si>
  <si>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</si>
  <si>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</si>
  <si>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</si>
  <si>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</si>
  <si>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</si>
  <si>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</si>
  <si>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</si>
  <si>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</si>
  <si>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</si>
  <si>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</si>
  <si>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</si>
  <si>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</si>
  <si>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</si>
  <si>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</si>
  <si>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</si>
  <si>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</si>
  <si>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</si>
  <si>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</si>
  <si>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</si>
  <si>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</si>
  <si>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</si>
  <si>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</si>
  <si>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</si>
  <si>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</si>
  <si>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</si>
  <si>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</si>
  <si>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</si>
  <si>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</si>
  <si>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</si>
  <si>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</si>
  <si>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</si>
  <si>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</si>
  <si>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</si>
  <si>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</si>
  <si>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</si>
  <si>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</si>
  <si>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</si>
  <si>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</si>
  <si>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</si>
  <si>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</si>
  <si>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</si>
  <si>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</si>
  <si>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</si>
  <si>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</si>
  <si>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</si>
  <si>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</si>
  <si>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</si>
  <si>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</si>
  <si>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</si>
  <si>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</si>
  <si>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</si>
  <si>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</si>
  <si>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</si>
  <si>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</si>
  <si>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</si>
  <si>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</si>
  <si>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</si>
  <si>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</si>
  <si>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</si>
  <si>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</si>
  <si>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</si>
  <si>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</si>
  <si>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</si>
  <si>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</si>
  <si>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</si>
  <si>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</si>
  <si>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</si>
  <si>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</si>
  <si>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</si>
  <si>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</si>
  <si>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</si>
  <si>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</si>
  <si>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</si>
  <si>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</si>
  <si>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</si>
  <si>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</si>
  <si>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</si>
  <si>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</si>
  <si>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</si>
  <si>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</si>
  <si>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</si>
  <si>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</si>
  <si>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</si>
  <si>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</si>
  <si>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</si>
  <si>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</si>
  <si>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</si>
  <si>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</si>
  <si>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</si>
  <si>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</si>
  <si>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</si>
  <si>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</si>
  <si>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</si>
  <si>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</si>
  <si>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</si>
  <si>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</si>
  <si>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</si>
  <si>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</si>
  <si>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</si>
  <si>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</si>
  <si>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</si>
  <si>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</si>
  <si>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</si>
  <si>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</si>
  <si>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</si>
  <si>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</si>
  <si>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</si>
  <si>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</si>
  <si>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</si>
  <si>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</si>
  <si>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</si>
  <si>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</si>
  <si>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</si>
  <si>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</si>
  <si>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</si>
  <si>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</si>
  <si>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</si>
  <si>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</si>
  <si>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</si>
  <si>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</si>
  <si>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</si>
  <si>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</si>
  <si>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</si>
  <si>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</si>
  <si>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</si>
  <si>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</si>
  <si>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</si>
  <si>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</si>
  <si>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</si>
  <si>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</si>
  <si>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</si>
  <si>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</si>
  <si>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</si>
  <si>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</si>
  <si>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</si>
  <si>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</si>
  <si>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</si>
  <si>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</si>
  <si>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</si>
  <si>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</si>
  <si>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</si>
  <si>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</si>
  <si>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</si>
  <si>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</si>
  <si>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</si>
  <si>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</si>
  <si>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</si>
  <si>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</si>
  <si>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</si>
  <si>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</si>
  <si>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</si>
  <si>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</si>
  <si>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</si>
  <si>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</si>
  <si>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</si>
  <si>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</si>
  <si>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</si>
  <si>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</si>
  <si>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</si>
  <si>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</si>
  <si>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</si>
  <si>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</si>
  <si>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</si>
  <si>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</si>
  <si>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</si>
  <si>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</si>
  <si>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</si>
  <si>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</si>
  <si>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</si>
  <si>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</si>
  <si>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</si>
  <si>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</si>
  <si>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</si>
  <si>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</si>
  <si>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</si>
  <si>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</si>
  <si>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</si>
  <si>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</si>
  <si>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</si>
  <si>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</si>
  <si>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</si>
  <si>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</si>
  <si>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</si>
  <si>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</si>
  <si>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</si>
  <si>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</si>
  <si>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</si>
  <si>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</si>
  <si>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</si>
  <si>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</si>
  <si>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</si>
  <si>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</si>
  <si>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</si>
  <si>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</si>
  <si>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</si>
  <si>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</si>
  <si>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</si>
  <si>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</si>
  <si>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</si>
  <si>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</si>
  <si>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</si>
  <si>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</si>
  <si>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</si>
  <si>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</si>
  <si>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</si>
  <si>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</si>
  <si>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</si>
  <si>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</si>
  <si>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</si>
  <si>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</si>
  <si>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</si>
  <si>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</si>
  <si>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</si>
  <si>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</si>
  <si>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</si>
  <si>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</si>
  <si>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</si>
  <si>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</si>
  <si>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</si>
  <si>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</si>
  <si>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</si>
  <si>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</si>
  <si>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</si>
  <si>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</si>
  <si>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</si>
  <si>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</si>
  <si>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</si>
  <si>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</si>
  <si>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</si>
  <si>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</si>
  <si>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</si>
  <si>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</si>
  <si>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</si>
  <si>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</si>
  <si>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</si>
  <si>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</si>
  <si>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</si>
  <si>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</si>
  <si>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</si>
  <si>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</si>
  <si>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</si>
  <si>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</si>
  <si>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</si>
  <si>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</si>
  <si>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</si>
  <si>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</si>
  <si>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</si>
  <si>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</si>
  <si>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</si>
  <si>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</si>
  <si>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</si>
  <si>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</si>
  <si>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</si>
  <si>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</si>
  <si>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</si>
  <si>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</si>
  <si>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</si>
  <si>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</si>
  <si>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</si>
  <si>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</si>
  <si>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</si>
  <si>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</si>
  <si>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</si>
  <si>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</si>
  <si>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</si>
  <si>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</si>
  <si>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</si>
  <si>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</si>
  <si>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</si>
  <si>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</si>
  <si>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</si>
  <si>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</si>
  <si>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</si>
  <si>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</si>
  <si>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</si>
  <si>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</si>
  <si>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</si>
  <si>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</si>
  <si>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</si>
  <si>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</si>
  <si>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</si>
  <si>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</si>
  <si>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</si>
  <si>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</si>
  <si>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</si>
  <si>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</si>
  <si>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</si>
  <si>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</si>
  <si>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</si>
  <si>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</si>
  <si>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</si>
  <si>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</si>
  <si>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</si>
  <si>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</si>
  <si>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</si>
  <si>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</si>
  <si>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</si>
  <si>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</si>
  <si>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</si>
  <si>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</si>
  <si>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</si>
  <si>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</si>
  <si>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</si>
  <si>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</si>
  <si>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</si>
  <si>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</si>
  <si>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</si>
  <si>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</si>
  <si>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</si>
  <si>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</si>
  <si>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</si>
  <si>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</si>
  <si>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</si>
  <si>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</si>
  <si>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</si>
  <si>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</si>
  <si>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</si>
  <si>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</si>
  <si>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</si>
  <si>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</si>
  <si>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</si>
  <si>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</si>
  <si>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</si>
  <si>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</si>
  <si>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</si>
  <si>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</si>
  <si>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</si>
  <si>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</si>
  <si>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</si>
  <si>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</si>
  <si>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</si>
  <si>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</si>
  <si>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</si>
  <si>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</si>
  <si>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</si>
  <si>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</si>
  <si>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</si>
  <si>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</si>
  <si>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</si>
  <si>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</si>
  <si>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</si>
  <si>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</si>
  <si>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</si>
  <si>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</si>
  <si>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</si>
  <si>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</si>
  <si>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</si>
  <si>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</si>
  <si>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</si>
  <si>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</si>
  <si>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</si>
  <si>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</si>
  <si>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</si>
  <si>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</si>
  <si>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</si>
  <si>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</si>
  <si>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</si>
  <si>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</si>
  <si>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</si>
  <si>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</si>
  <si>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</si>
  <si>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</si>
  <si>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</si>
  <si>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</si>
  <si>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</si>
  <si>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</si>
  <si>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</si>
  <si>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</si>
  <si>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</si>
  <si>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</si>
  <si>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</si>
  <si>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</si>
  <si>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</si>
  <si>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</si>
  <si>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</si>
  <si>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</si>
  <si>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</si>
  <si>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</si>
  <si>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</si>
  <si>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</si>
  <si>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</si>
  <si>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</si>
  <si>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</si>
  <si>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</si>
  <si>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</si>
  <si>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</si>
  <si>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</si>
  <si>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</si>
  <si>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</si>
  <si>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</si>
  <si>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</si>
  <si>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</si>
  <si>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</si>
  <si>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</si>
  <si>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</si>
  <si>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</si>
  <si>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</si>
  <si>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</si>
  <si>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</si>
  <si>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</si>
  <si>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</si>
  <si>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</si>
  <si>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</si>
  <si>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</si>
  <si>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</si>
  <si>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</si>
  <si>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</si>
  <si>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</si>
  <si>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</si>
  <si>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</si>
  <si>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</si>
  <si>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</si>
  <si>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</si>
  <si>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</si>
  <si>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</si>
  <si>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</si>
  <si>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</si>
  <si>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</si>
  <si>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</si>
  <si>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</si>
  <si>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</si>
  <si>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</si>
  <si>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</si>
  <si>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</si>
  <si>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</si>
  <si>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</si>
  <si>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</si>
  <si>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</si>
  <si>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</si>
  <si>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</si>
  <si>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</si>
  <si>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</si>
  <si>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</si>
  <si>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</si>
  <si>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</si>
  <si>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</si>
  <si>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</si>
  <si>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</si>
  <si>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</si>
  <si>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</si>
  <si>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</si>
  <si>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</si>
  <si>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</si>
  <si>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</si>
  <si>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</si>
  <si>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</si>
  <si>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</si>
  <si>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</si>
  <si>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</si>
  <si>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</si>
  <si>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</si>
  <si>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</si>
  <si>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</si>
  <si>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</si>
  <si>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</si>
  <si>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</si>
  <si>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</si>
  <si>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</si>
  <si>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</si>
  <si>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</si>
  <si>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</si>
  <si>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</si>
  <si>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</si>
  <si>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</si>
  <si>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</si>
  <si>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</si>
  <si>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</si>
  <si>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</si>
  <si>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</si>
  <si>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</si>
  <si>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</si>
  <si>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</si>
  <si>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</si>
  <si>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</si>
  <si>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</si>
  <si>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</si>
  <si>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</si>
  <si>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</si>
  <si>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</si>
  <si>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</si>
  <si>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</si>
  <si>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</si>
  <si>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</si>
  <si>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</si>
  <si>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</si>
  <si>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</si>
  <si>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</si>
  <si>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</si>
  <si>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</si>
  <si>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</si>
  <si>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</si>
  <si>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</si>
  <si>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</si>
  <si>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</si>
  <si>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</si>
  <si>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</si>
  <si>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</si>
  <si>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</si>
  <si>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</si>
  <si>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</si>
  <si>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</si>
  <si>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</si>
  <si>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</si>
  <si>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</si>
  <si>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</si>
  <si>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</si>
  <si>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</si>
  <si>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</si>
  <si>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</si>
  <si>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</si>
  <si>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</si>
  <si>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</si>
  <si>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</si>
  <si>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</si>
  <si>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</si>
  <si>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</si>
  <si>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</si>
  <si>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</si>
  <si>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</si>
  <si>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</si>
  <si>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</si>
  <si>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</si>
  <si>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</si>
  <si>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</si>
  <si>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</si>
  <si>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</si>
  <si>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</si>
  <si>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</si>
  <si>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</si>
  <si>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</si>
  <si>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</si>
  <si>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</si>
  <si>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</si>
  <si>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</si>
  <si>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</si>
  <si>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</si>
  <si>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</si>
  <si>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</si>
  <si>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</si>
  <si>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</si>
  <si>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</si>
  <si>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</si>
  <si>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</si>
  <si>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</si>
  <si>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</si>
  <si>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</si>
  <si>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</si>
  <si>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</si>
  <si>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</si>
  <si>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</si>
  <si>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</si>
  <si>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</si>
  <si>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</si>
  <si>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</si>
  <si>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</si>
  <si>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</si>
  <si>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</si>
  <si>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</si>
  <si>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</si>
  <si>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</si>
  <si>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</si>
  <si>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</si>
  <si>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</si>
  <si>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</si>
  <si>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</si>
  <si>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</si>
  <si>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</si>
  <si>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</si>
  <si>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</si>
  <si>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</si>
  <si>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</si>
  <si>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</si>
  <si>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</si>
  <si>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</si>
  <si>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</si>
  <si>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</si>
  <si>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</si>
  <si>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</si>
  <si>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</si>
  <si>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</si>
  <si>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</si>
  <si>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</si>
  <si>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</si>
  <si>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Change ”SetDefaultPIB” to ”SetDefaultPib”.</t>
  </si>
  <si>
    <t xml:space="preserve">r2-3</t>
  </si>
  <si>
    <t xml:space="preserve">10.21.2</t>
  </si>
  <si>
    <t xml:space="preserve">Incorrect capitalization of SetDefaultPIB.</t>
  </si>
  <si>
    <t xml:space="preserve">r2-4</t>
  </si>
  <si>
    <t xml:space="preserve">10.37.4.3</t>
  </si>
  <si>
    <t xml:space="preserve">r2-5</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</si>
  <si>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</si>
  <si>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</si>
  <si>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</si>
  <si>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</si>
  <si>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</si>
  <si>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</si>
  <si>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</si>
  <si>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</si>
  <si>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</si>
  <si>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</si>
  <si>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r2-9</t>
  </si>
  <si>
    <t xml:space="preserve">Change ”passive” to ”PASSIVE” in Figure 10-151.</t>
  </si>
  <si>
    <t xml:space="preserve">r2-10</t>
  </si>
  <si>
    <t xml:space="preserve">10.19</t>
  </si>
  <si>
    <t xml:space="preserve">The scantype is usually just indicated in parenthesesi in after MLME-SCAN.request.</t>
  </si>
  <si>
    <t xml:space="preserve">Change ”Scantype = ENHANCED_ACTIVE” to ”(ENHANCED_ACTIVE)”.</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</si>
  <si>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</si>
  <si>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</si>
  <si>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</si>
  <si>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</si>
  <si>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</si>
  <si>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</si>
  <si>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</si>
  <si>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</si>
  <si>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</si>
  <si>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</si>
  <si>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</si>
  <si>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</si>
  <si>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</si>
  <si>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</si>
  <si>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</si>
  <si>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</si>
  <si>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</si>
  <si>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r2-16</t>
  </si>
  <si>
    <t xml:space="preserve">MLME-SRM-REQ and MLME-SRM-RES are all optional.</t>
  </si>
  <si>
    <t xml:space="preserve">Add * to the MLME-SRM-{REQ,RES}.{request,confirm,indication}.</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</si>
  <si>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</si>
  <si>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</si>
  <si>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</si>
  <si>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</si>
  <si>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</si>
  <si>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</si>
  <si>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</si>
  <si>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</si>
  <si>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</si>
  <si>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</si>
  <si>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</si>
  <si>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</si>
  <si>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</si>
  <si>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</si>
  <si>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</si>
  <si>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</si>
  <si>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</si>
  <si>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</si>
  <si>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</si>
  <si>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</si>
  <si>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</si>
  <si>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</si>
  <si>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</si>
  <si>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</si>
  <si>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</si>
  <si>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r2-24</t>
  </si>
  <si>
    <t xml:space="preserve">Note should be indended.</t>
  </si>
  <si>
    <t xml:space="preserve">Indend the note.</t>
  </si>
  <si>
    <t xml:space="preserve">r2-25</t>
  </si>
  <si>
    <t xml:space="preserve">Change to be proper note</t>
  </si>
  <si>
    <t xml:space="preserve">Change lines 1-3 to real note.</t>
  </si>
  <si>
    <t xml:space="preserve">r2-26</t>
  </si>
  <si>
    <t xml:space="preserve">Wrong dash length in note.</t>
  </si>
  <si>
    <t xml:space="preserve">Fix dash length of note.</t>
  </si>
  <si>
    <t xml:space="preserve">r2-27</t>
  </si>
  <si>
    <t xml:space="preserve">B.3.2.3</t>
  </si>
  <si>
    <t xml:space="preserve">r2-28</t>
  </si>
  <si>
    <t xml:space="preserve">B.3.2.5</t>
  </si>
  <si>
    <t xml:space="preserve">r2-29</t>
  </si>
  <si>
    <t xml:space="preserve">B.3.3.3</t>
  </si>
  <si>
    <t xml:space="preserve">r2-30</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</si>
  <si>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</si>
  <si>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</si>
  <si>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</si>
  <si>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</si>
  <si>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</si>
  <si>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</si>
  <si>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</si>
  <si>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</si>
  <si>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</si>
  <si>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</si>
  <si>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</si>
  <si>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</si>
  <si>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</si>
  <si>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</si>
  <si>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</si>
  <si>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</si>
  <si>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</si>
  <si>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</si>
  <si>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</si>
  <si>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</si>
  <si>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</si>
  <si>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</si>
  <si>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</si>
  <si>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</si>
  <si>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</si>
  <si>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</si>
  <si>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</si>
  <si>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</si>
  <si>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</si>
  <si>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</si>
  <si>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</si>
  <si>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</si>
  <si>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</si>
  <si>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</si>
  <si>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</si>
  <si>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</si>
  <si>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</si>
  <si>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</si>
  <si>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</si>
  <si>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</si>
  <si>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</si>
  <si>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</si>
  <si>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</si>
  <si>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</si>
  <si>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</si>
  <si>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</si>
  <si>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</si>
  <si>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</si>
  <si>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</si>
  <si>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</si>
  <si>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</si>
  <si>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r2-47</t>
  </si>
  <si>
    <t xml:space="preserve">Terminology "call" is not correct.</t>
  </si>
  <si>
    <t xml:space="preserve">Change "This MLME-COMM-STATUS.indication call is done ..."  to "This MLME-COMM-STATUS.indication primitive is issued …"</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</si>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</sst>
</file>

<file path=xl/styles.xml><?xml version="1.0" encoding="utf-8"?>
<styleSheet xmlns="http://schemas.openxmlformats.org/spreadsheetml/2006/main">
  <numFmts count="7">
    <numFmt numFmtId="164" formatCode="General"/>
    <numFmt numFmtId="165" formatCode="@"/>
    <numFmt numFmtId="166" formatCode="dddd&quot;, &quot;mmmm\ dd&quot;, &quot;yyyy"/>
    <numFmt numFmtId="167" formatCode="m/d/yyyy"/>
    <numFmt numFmtId="168" formatCode="d\-mmm"/>
    <numFmt numFmtId="169" formatCode="dd/mm/yy"/>
    <numFmt numFmtId="170"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5"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70"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70"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209520</xdr:colOff>
      <xdr:row>22</xdr:row>
      <xdr:rowOff>128160</xdr:rowOff>
    </xdr:to>
    <xdr:sp>
      <xdr:nvSpPr>
        <xdr:cNvPr id="0" name="Text Frame 1"/>
        <xdr:cNvSpPr/>
      </xdr:nvSpPr>
      <xdr:spPr>
        <a:xfrm>
          <a:off x="372600" y="2873880"/>
          <a:ext cx="2057040" cy="131400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254" activeCellId="0" sqref="M254"/>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0"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38</v>
      </c>
      <c r="N1" s="28" t="s">
        <v>39</v>
      </c>
      <c r="O1" s="28" t="s">
        <v>40</v>
      </c>
    </row>
    <row r="2" customFormat="false" ht="23.85" hidden="false" customHeight="false" outlineLevel="0" collapsed="false">
      <c r="A2" s="2" t="s">
        <v>2026</v>
      </c>
      <c r="B2" s="0" t="s">
        <v>11</v>
      </c>
      <c r="C2" s="0" t="s">
        <v>13</v>
      </c>
      <c r="D2" s="0" t="n">
        <v>64</v>
      </c>
      <c r="E2" s="42" t="s">
        <v>652</v>
      </c>
      <c r="F2" s="0" t="n">
        <v>1</v>
      </c>
      <c r="G2" s="43" t="s">
        <v>2027</v>
      </c>
      <c r="H2" s="43" t="s">
        <v>2028</v>
      </c>
      <c r="I2" s="44" t="s">
        <v>50</v>
      </c>
      <c r="J2" s="44" t="s">
        <v>51</v>
      </c>
    </row>
    <row r="3" customFormat="false" ht="23.85" hidden="false" customHeight="false" outlineLevel="0" collapsed="false">
      <c r="A3" s="2" t="s">
        <v>2029</v>
      </c>
      <c r="B3" s="0" t="s">
        <v>11</v>
      </c>
      <c r="C3" s="0" t="s">
        <v>13</v>
      </c>
      <c r="D3" s="0" t="n">
        <v>64</v>
      </c>
      <c r="E3" s="42" t="s">
        <v>652</v>
      </c>
      <c r="F3" s="0" t="n">
        <v>1</v>
      </c>
      <c r="G3" s="43" t="s">
        <v>2030</v>
      </c>
      <c r="H3" s="43" t="s">
        <v>2031</v>
      </c>
      <c r="I3" s="44" t="s">
        <v>50</v>
      </c>
      <c r="J3" s="44" t="s">
        <v>51</v>
      </c>
    </row>
    <row r="4" customFormat="false" ht="12.8" hidden="false" customHeight="false" outlineLevel="0" collapsed="false">
      <c r="A4" s="2" t="s">
        <v>2032</v>
      </c>
      <c r="B4" s="0" t="s">
        <v>11</v>
      </c>
      <c r="C4" s="0" t="s">
        <v>13</v>
      </c>
      <c r="D4" s="0" t="n">
        <v>361</v>
      </c>
      <c r="E4" s="42" t="s">
        <v>2033</v>
      </c>
      <c r="F4" s="0" t="n">
        <v>7</v>
      </c>
      <c r="G4" s="43" t="s">
        <v>2034</v>
      </c>
      <c r="H4" s="43" t="s">
        <v>2031</v>
      </c>
      <c r="I4" s="44" t="s">
        <v>50</v>
      </c>
      <c r="J4" s="44" t="s">
        <v>51</v>
      </c>
    </row>
    <row r="5" customFormat="false" ht="12.75" hidden="false" customHeight="false" outlineLevel="0" collapsed="false">
      <c r="A5" s="2" t="s">
        <v>2035</v>
      </c>
      <c r="B5" s="0" t="s">
        <v>11</v>
      </c>
      <c r="C5" s="0" t="s">
        <v>13</v>
      </c>
      <c r="D5" s="0" t="n">
        <v>548</v>
      </c>
      <c r="E5" s="45" t="s">
        <v>2036</v>
      </c>
      <c r="F5" s="0" t="n">
        <v>22</v>
      </c>
      <c r="G5" s="43" t="s">
        <v>2034</v>
      </c>
      <c r="H5" s="43" t="s">
        <v>2031</v>
      </c>
      <c r="I5" s="44" t="s">
        <v>50</v>
      </c>
      <c r="J5" s="44" t="s">
        <v>51</v>
      </c>
    </row>
    <row r="6" customFormat="false" ht="12.75" hidden="false" customHeight="false" outlineLevel="0" collapsed="false">
      <c r="A6" s="2" t="s">
        <v>2037</v>
      </c>
      <c r="B6" s="0" t="s">
        <v>11</v>
      </c>
      <c r="C6" s="0" t="s">
        <v>13</v>
      </c>
      <c r="D6" s="0" t="n">
        <v>63</v>
      </c>
      <c r="E6" s="42" t="s">
        <v>652</v>
      </c>
      <c r="F6" s="0" t="n">
        <v>30</v>
      </c>
      <c r="G6" s="43" t="s">
        <v>2034</v>
      </c>
      <c r="H6" s="43" t="s">
        <v>2031</v>
      </c>
      <c r="I6" s="44" t="s">
        <v>50</v>
      </c>
      <c r="J6" s="44" t="s">
        <v>51</v>
      </c>
    </row>
    <row r="7" customFormat="false" ht="35.05" hidden="false" customHeight="false" outlineLevel="0" collapsed="false">
      <c r="A7" s="2" t="s">
        <v>2038</v>
      </c>
      <c r="B7" s="0" t="s">
        <v>11</v>
      </c>
      <c r="C7" s="0" t="s">
        <v>13</v>
      </c>
      <c r="D7" s="0" t="n">
        <v>64</v>
      </c>
      <c r="E7" s="42" t="s">
        <v>652</v>
      </c>
      <c r="F7" s="0" t="n">
        <v>1</v>
      </c>
      <c r="G7" s="43" t="s">
        <v>2039</v>
      </c>
      <c r="H7" s="43" t="s">
        <v>2040</v>
      </c>
      <c r="I7" s="44" t="s">
        <v>50</v>
      </c>
      <c r="J7" s="44" t="s">
        <v>51</v>
      </c>
    </row>
    <row r="8" customFormat="false" ht="12.75" hidden="false" customHeight="false" outlineLevel="0" collapsed="false">
      <c r="A8" s="2" t="s">
        <v>2041</v>
      </c>
      <c r="B8" s="0" t="s">
        <v>11</v>
      </c>
      <c r="C8" s="0" t="s">
        <v>13</v>
      </c>
      <c r="D8" s="0" t="n">
        <v>64</v>
      </c>
      <c r="E8" s="42" t="s">
        <v>652</v>
      </c>
      <c r="F8" s="0" t="n">
        <v>1</v>
      </c>
      <c r="G8" s="43" t="s">
        <v>2042</v>
      </c>
      <c r="H8" s="43" t="s">
        <v>2043</v>
      </c>
      <c r="I8" s="44" t="s">
        <v>50</v>
      </c>
      <c r="J8" s="44" t="s">
        <v>51</v>
      </c>
    </row>
    <row r="9" customFormat="false" ht="46.25" hidden="false" customHeight="false" outlineLevel="0" collapsed="false">
      <c r="A9" s="2" t="s">
        <v>2044</v>
      </c>
      <c r="B9" s="0" t="s">
        <v>11</v>
      </c>
      <c r="C9" s="0" t="s">
        <v>13</v>
      </c>
      <c r="D9" s="0" t="n">
        <v>357</v>
      </c>
      <c r="E9" s="42" t="s">
        <v>2045</v>
      </c>
      <c r="F9" s="0" t="n">
        <v>1</v>
      </c>
      <c r="G9" s="43" t="s">
        <v>2046</v>
      </c>
      <c r="H9" s="43" t="s">
        <v>2047</v>
      </c>
      <c r="I9" s="44" t="s">
        <v>50</v>
      </c>
      <c r="J9" s="44" t="s">
        <v>51</v>
      </c>
    </row>
    <row r="10" customFormat="false" ht="12.75" hidden="false" customHeight="false" outlineLevel="0" collapsed="false">
      <c r="A10" s="2" t="s">
        <v>2048</v>
      </c>
      <c r="B10" s="0" t="s">
        <v>11</v>
      </c>
      <c r="C10" s="0" t="s">
        <v>13</v>
      </c>
      <c r="D10" s="0" t="n">
        <v>363</v>
      </c>
      <c r="E10" s="42" t="s">
        <v>2033</v>
      </c>
      <c r="F10" s="0" t="n">
        <v>1</v>
      </c>
      <c r="G10" s="43" t="s">
        <v>2042</v>
      </c>
      <c r="H10" s="43" t="s">
        <v>2049</v>
      </c>
      <c r="I10" s="44" t="s">
        <v>50</v>
      </c>
      <c r="J10" s="44" t="s">
        <v>51</v>
      </c>
    </row>
    <row r="11" customFormat="false" ht="23.85" hidden="false" customHeight="false" outlineLevel="0" collapsed="false">
      <c r="A11" s="2" t="s">
        <v>2050</v>
      </c>
      <c r="B11" s="0" t="s">
        <v>11</v>
      </c>
      <c r="C11" s="0" t="s">
        <v>13</v>
      </c>
      <c r="D11" s="0" t="n">
        <v>356</v>
      </c>
      <c r="E11" s="42" t="s">
        <v>2051</v>
      </c>
      <c r="F11" s="0" t="n">
        <v>5</v>
      </c>
      <c r="G11" s="43" t="s">
        <v>2052</v>
      </c>
      <c r="H11" s="43" t="s">
        <v>2053</v>
      </c>
      <c r="I11" s="44" t="s">
        <v>50</v>
      </c>
      <c r="J11" s="44" t="s">
        <v>51</v>
      </c>
    </row>
    <row r="12" customFormat="false" ht="12.75" hidden="false" customHeight="false" outlineLevel="0" collapsed="false">
      <c r="A12" s="2" t="s">
        <v>2054</v>
      </c>
      <c r="B12" s="0" t="s">
        <v>11</v>
      </c>
      <c r="C12" s="0" t="s">
        <v>13</v>
      </c>
      <c r="D12" s="0" t="n">
        <v>122</v>
      </c>
      <c r="E12" s="42" t="s">
        <v>1393</v>
      </c>
      <c r="F12" s="0" t="n">
        <v>21</v>
      </c>
      <c r="G12" s="43" t="s">
        <v>2055</v>
      </c>
      <c r="H12" s="43" t="s">
        <v>2056</v>
      </c>
      <c r="I12" s="44" t="s">
        <v>50</v>
      </c>
      <c r="J12" s="44" t="s">
        <v>51</v>
      </c>
    </row>
    <row r="13" customFormat="false" ht="12.75" hidden="false" customHeight="false" outlineLevel="0" collapsed="false">
      <c r="A13" s="2" t="s">
        <v>2057</v>
      </c>
      <c r="B13" s="0" t="s">
        <v>11</v>
      </c>
      <c r="C13" s="0" t="s">
        <v>13</v>
      </c>
      <c r="D13" s="0" t="n">
        <v>122</v>
      </c>
      <c r="E13" s="42" t="s">
        <v>2058</v>
      </c>
      <c r="F13" s="0" t="n">
        <v>41</v>
      </c>
      <c r="G13" s="43" t="s">
        <v>2059</v>
      </c>
      <c r="H13" s="43" t="s">
        <v>2060</v>
      </c>
      <c r="I13" s="44" t="s">
        <v>50</v>
      </c>
      <c r="J13" s="44" t="s">
        <v>51</v>
      </c>
    </row>
    <row r="14" customFormat="false" ht="12.75" hidden="false" customHeight="false" outlineLevel="0" collapsed="false">
      <c r="A14" s="2" t="s">
        <v>2061</v>
      </c>
      <c r="B14" s="0" t="s">
        <v>11</v>
      </c>
      <c r="C14" s="0" t="s">
        <v>13</v>
      </c>
      <c r="D14" s="0" t="n">
        <v>125</v>
      </c>
      <c r="E14" s="42" t="s">
        <v>1439</v>
      </c>
      <c r="F14" s="0" t="n">
        <v>16</v>
      </c>
      <c r="G14" s="43" t="s">
        <v>2062</v>
      </c>
      <c r="H14" s="43" t="s">
        <v>2063</v>
      </c>
      <c r="I14" s="44" t="s">
        <v>50</v>
      </c>
      <c r="J14" s="44" t="s">
        <v>51</v>
      </c>
    </row>
    <row r="15" customFormat="false" ht="23.85" hidden="false" customHeight="false" outlineLevel="0" collapsed="false">
      <c r="A15" s="2" t="s">
        <v>2064</v>
      </c>
      <c r="B15" s="0" t="s">
        <v>11</v>
      </c>
      <c r="C15" s="0" t="s">
        <v>13</v>
      </c>
      <c r="D15" s="0" t="n">
        <v>125</v>
      </c>
      <c r="E15" s="42" t="s">
        <v>1439</v>
      </c>
      <c r="F15" s="0" t="n">
        <v>21</v>
      </c>
      <c r="G15" s="43" t="s">
        <v>2065</v>
      </c>
      <c r="H15" s="43" t="s">
        <v>2066</v>
      </c>
      <c r="I15" s="44" t="s">
        <v>50</v>
      </c>
      <c r="J15" s="44" t="s">
        <v>51</v>
      </c>
    </row>
    <row r="16" customFormat="false" ht="23.85" hidden="false" customHeight="false" outlineLevel="0" collapsed="false">
      <c r="A16" s="2" t="s">
        <v>2067</v>
      </c>
      <c r="B16" s="0" t="s">
        <v>11</v>
      </c>
      <c r="C16" s="0" t="s">
        <v>13</v>
      </c>
      <c r="D16" s="0" t="n">
        <v>184</v>
      </c>
      <c r="E16" s="42" t="s">
        <v>2068</v>
      </c>
      <c r="F16" s="0" t="n">
        <v>17</v>
      </c>
      <c r="G16" s="43" t="s">
        <v>2069</v>
      </c>
      <c r="H16" s="43" t="s">
        <v>2070</v>
      </c>
      <c r="I16" s="44" t="s">
        <v>50</v>
      </c>
      <c r="J16" s="44" t="s">
        <v>51</v>
      </c>
    </row>
    <row r="17" customFormat="false" ht="23.85" hidden="false" customHeight="false" outlineLevel="0" collapsed="false">
      <c r="A17" s="2" t="s">
        <v>2071</v>
      </c>
      <c r="B17" s="0" t="s">
        <v>11</v>
      </c>
      <c r="C17" s="0" t="s">
        <v>13</v>
      </c>
      <c r="D17" s="0" t="n">
        <v>108</v>
      </c>
      <c r="E17" s="42" t="s">
        <v>1275</v>
      </c>
      <c r="F17" s="0" t="n">
        <v>1</v>
      </c>
      <c r="G17" s="43" t="s">
        <v>2072</v>
      </c>
      <c r="H17" s="43" t="s">
        <v>2073</v>
      </c>
      <c r="I17" s="44" t="s">
        <v>50</v>
      </c>
      <c r="J17" s="44" t="s">
        <v>51</v>
      </c>
    </row>
    <row r="18" customFormat="false" ht="23.85" hidden="false" customHeight="false" outlineLevel="0" collapsed="false">
      <c r="A18" s="2" t="s">
        <v>2074</v>
      </c>
      <c r="B18" s="0" t="s">
        <v>11</v>
      </c>
      <c r="C18" s="0" t="s">
        <v>13</v>
      </c>
      <c r="D18" s="0" t="n">
        <v>215</v>
      </c>
      <c r="E18" s="42" t="s">
        <v>2075</v>
      </c>
      <c r="F18" s="0" t="n">
        <v>3</v>
      </c>
      <c r="G18" s="43" t="s">
        <v>2076</v>
      </c>
      <c r="H18" s="43" t="s">
        <v>2077</v>
      </c>
      <c r="I18" s="44" t="s">
        <v>50</v>
      </c>
      <c r="J18" s="44" t="s">
        <v>51</v>
      </c>
    </row>
    <row r="19" customFormat="false" ht="23.85" hidden="false" customHeight="false" outlineLevel="0" collapsed="false">
      <c r="A19" s="2" t="s">
        <v>2078</v>
      </c>
      <c r="B19" s="0" t="s">
        <v>11</v>
      </c>
      <c r="C19" s="0" t="s">
        <v>13</v>
      </c>
      <c r="D19" s="0" t="n">
        <v>215</v>
      </c>
      <c r="E19" s="42" t="s">
        <v>2075</v>
      </c>
      <c r="F19" s="46" t="n">
        <v>3</v>
      </c>
      <c r="G19" s="43" t="s">
        <v>2079</v>
      </c>
      <c r="H19" s="43" t="s">
        <v>2080</v>
      </c>
      <c r="I19" s="44" t="s">
        <v>50</v>
      </c>
      <c r="J19" s="44" t="s">
        <v>51</v>
      </c>
    </row>
    <row r="20" customFormat="false" ht="12.75" hidden="false" customHeight="false" outlineLevel="0" collapsed="false">
      <c r="A20" s="2" t="s">
        <v>2081</v>
      </c>
      <c r="B20" s="0" t="s">
        <v>11</v>
      </c>
      <c r="C20" s="0" t="s">
        <v>13</v>
      </c>
      <c r="D20" s="0" t="n">
        <v>345</v>
      </c>
      <c r="E20" s="42" t="s">
        <v>2082</v>
      </c>
      <c r="F20" s="0" t="n">
        <v>8</v>
      </c>
      <c r="G20" s="43" t="s">
        <v>2083</v>
      </c>
      <c r="H20" s="43" t="s">
        <v>2084</v>
      </c>
      <c r="I20" s="44" t="s">
        <v>50</v>
      </c>
      <c r="J20" s="44" t="s">
        <v>51</v>
      </c>
    </row>
    <row r="21" customFormat="false" ht="57.45" hidden="false" customHeight="false" outlineLevel="0" collapsed="false">
      <c r="A21" s="2" t="s">
        <v>2085</v>
      </c>
      <c r="B21" s="0" t="s">
        <v>11</v>
      </c>
      <c r="C21" s="0" t="s">
        <v>13</v>
      </c>
      <c r="D21" s="0" t="n">
        <v>741</v>
      </c>
      <c r="E21" s="42" t="s">
        <v>2086</v>
      </c>
      <c r="F21" s="0" t="n">
        <v>1</v>
      </c>
      <c r="G21" s="43" t="s">
        <v>2087</v>
      </c>
      <c r="H21" s="43" t="s">
        <v>2088</v>
      </c>
      <c r="I21" s="44" t="s">
        <v>50</v>
      </c>
      <c r="J21" s="44" t="s">
        <v>51</v>
      </c>
    </row>
    <row r="22" customFormat="false" ht="23.85" hidden="false" customHeight="false" outlineLevel="0" collapsed="false">
      <c r="A22" s="2" t="s">
        <v>2089</v>
      </c>
      <c r="B22" s="0" t="s">
        <v>11</v>
      </c>
      <c r="C22" s="0" t="s">
        <v>13</v>
      </c>
      <c r="D22" s="0" t="n">
        <v>829</v>
      </c>
      <c r="E22" s="42" t="s">
        <v>2090</v>
      </c>
      <c r="F22" s="0" t="n">
        <v>2</v>
      </c>
      <c r="G22" s="43" t="s">
        <v>2091</v>
      </c>
      <c r="H22" s="43" t="s">
        <v>2092</v>
      </c>
      <c r="I22" s="44" t="s">
        <v>50</v>
      </c>
      <c r="J22" s="44" t="s">
        <v>51</v>
      </c>
    </row>
    <row r="23" customFormat="false" ht="23.85" hidden="false" customHeight="false" outlineLevel="0" collapsed="false">
      <c r="A23" s="2" t="s">
        <v>2093</v>
      </c>
      <c r="B23" s="0" t="s">
        <v>11</v>
      </c>
      <c r="C23" s="0" t="s">
        <v>13</v>
      </c>
      <c r="D23" s="0" t="n">
        <v>839</v>
      </c>
      <c r="E23" s="0" t="s">
        <v>1909</v>
      </c>
      <c r="F23" s="0" t="n">
        <v>1</v>
      </c>
      <c r="G23" s="43" t="s">
        <v>2094</v>
      </c>
      <c r="H23" s="43" t="s">
        <v>2095</v>
      </c>
      <c r="I23" s="44" t="s">
        <v>50</v>
      </c>
      <c r="J23" s="44" t="s">
        <v>51</v>
      </c>
    </row>
    <row r="24" customFormat="false" ht="12.75" hidden="false" customHeight="false" outlineLevel="0" collapsed="false">
      <c r="A24" s="2" t="s">
        <v>2096</v>
      </c>
      <c r="B24" s="0" t="s">
        <v>11</v>
      </c>
      <c r="C24" s="0" t="s">
        <v>13</v>
      </c>
      <c r="D24" s="0" t="n">
        <v>846</v>
      </c>
      <c r="E24" s="47" t="str">
        <f aca="false">"25.2.2"</f>
        <v>25.2.2</v>
      </c>
      <c r="F24" s="0" t="n">
        <v>1</v>
      </c>
      <c r="G24" s="43" t="s">
        <v>2097</v>
      </c>
      <c r="H24" s="43" t="s">
        <v>2098</v>
      </c>
      <c r="I24" s="44" t="s">
        <v>50</v>
      </c>
      <c r="J24" s="44" t="s">
        <v>51</v>
      </c>
    </row>
    <row r="25" customFormat="false" ht="12.75" hidden="false" customHeight="false" outlineLevel="0" collapsed="false">
      <c r="A25" s="2" t="s">
        <v>2099</v>
      </c>
      <c r="B25" s="0" t="s">
        <v>11</v>
      </c>
      <c r="C25" s="0" t="s">
        <v>13</v>
      </c>
      <c r="D25" s="0" t="n">
        <v>655</v>
      </c>
      <c r="E25" s="47" t="str">
        <f aca="false">"16.2.2"</f>
        <v>16.2.2</v>
      </c>
      <c r="F25" s="0" t="n">
        <v>11</v>
      </c>
      <c r="G25" s="43" t="s">
        <v>2100</v>
      </c>
      <c r="H25" s="43" t="s">
        <v>2101</v>
      </c>
      <c r="I25" s="44" t="s">
        <v>50</v>
      </c>
      <c r="J25" s="44" t="s">
        <v>51</v>
      </c>
    </row>
    <row r="26" customFormat="false" ht="12.75" hidden="false" customHeight="false" outlineLevel="0" collapsed="false">
      <c r="A26" s="2" t="s">
        <v>2102</v>
      </c>
      <c r="B26" s="0" t="s">
        <v>11</v>
      </c>
      <c r="C26" s="0" t="s">
        <v>13</v>
      </c>
      <c r="D26" s="0" t="n">
        <v>664</v>
      </c>
      <c r="E26" s="0" t="s">
        <v>225</v>
      </c>
      <c r="F26" s="0" t="n">
        <v>1</v>
      </c>
      <c r="G26" s="43" t="s">
        <v>2103</v>
      </c>
      <c r="H26" s="43" t="s">
        <v>2104</v>
      </c>
      <c r="I26" s="44" t="s">
        <v>50</v>
      </c>
      <c r="J26" s="44" t="s">
        <v>51</v>
      </c>
    </row>
    <row r="27" customFormat="false" ht="12.75" hidden="false" customHeight="false" outlineLevel="0" collapsed="false">
      <c r="A27" s="2" t="s">
        <v>2105</v>
      </c>
      <c r="B27" s="0" t="s">
        <v>11</v>
      </c>
      <c r="C27" s="0" t="s">
        <v>13</v>
      </c>
      <c r="D27" s="0" t="n">
        <v>666</v>
      </c>
      <c r="E27" s="0" t="s">
        <v>225</v>
      </c>
      <c r="F27" s="0" t="n">
        <v>1</v>
      </c>
      <c r="G27" s="43" t="s">
        <v>2106</v>
      </c>
      <c r="H27" s="43" t="s">
        <v>2107</v>
      </c>
      <c r="I27" s="44" t="s">
        <v>50</v>
      </c>
      <c r="J27" s="44" t="s">
        <v>51</v>
      </c>
    </row>
    <row r="28" customFormat="false" ht="12.75" hidden="false" customHeight="false" outlineLevel="0" collapsed="false">
      <c r="A28" s="2" t="s">
        <v>2108</v>
      </c>
      <c r="B28" s="0" t="s">
        <v>11</v>
      </c>
      <c r="C28" s="0" t="s">
        <v>13</v>
      </c>
      <c r="D28" s="0" t="n">
        <v>936</v>
      </c>
      <c r="E28" s="0" t="s">
        <v>2109</v>
      </c>
      <c r="F28" s="0" t="n">
        <v>39</v>
      </c>
      <c r="G28" s="43" t="s">
        <v>2100</v>
      </c>
      <c r="H28" s="43" t="s">
        <v>2101</v>
      </c>
      <c r="I28" s="44" t="s">
        <v>50</v>
      </c>
      <c r="J28" s="44" t="s">
        <v>51</v>
      </c>
    </row>
    <row r="29" customFormat="false" ht="12.75" hidden="false" customHeight="false" outlineLevel="0" collapsed="false">
      <c r="A29" s="2" t="s">
        <v>2110</v>
      </c>
      <c r="B29" s="0" t="s">
        <v>11</v>
      </c>
      <c r="C29" s="0" t="s">
        <v>13</v>
      </c>
      <c r="D29" s="0" t="n">
        <v>937</v>
      </c>
      <c r="E29" s="0" t="s">
        <v>2111</v>
      </c>
      <c r="F29" s="0" t="n">
        <v>41</v>
      </c>
      <c r="G29" s="43" t="s">
        <v>2100</v>
      </c>
      <c r="H29" s="43" t="s">
        <v>2101</v>
      </c>
      <c r="I29" s="44" t="s">
        <v>50</v>
      </c>
      <c r="J29" s="44" t="s">
        <v>51</v>
      </c>
    </row>
    <row r="30" customFormat="false" ht="12.75" hidden="false" customHeight="false" outlineLevel="0" collapsed="false">
      <c r="A30" s="2" t="s">
        <v>2112</v>
      </c>
      <c r="B30" s="0" t="s">
        <v>11</v>
      </c>
      <c r="C30" s="0" t="s">
        <v>13</v>
      </c>
      <c r="D30" s="0" t="n">
        <v>938</v>
      </c>
      <c r="E30" s="0" t="s">
        <v>2113</v>
      </c>
      <c r="F30" s="0" t="n">
        <v>29</v>
      </c>
      <c r="G30" s="43" t="s">
        <v>2100</v>
      </c>
      <c r="H30" s="43" t="s">
        <v>2101</v>
      </c>
      <c r="I30" s="44" t="s">
        <v>50</v>
      </c>
      <c r="J30" s="44" t="s">
        <v>51</v>
      </c>
    </row>
    <row r="31" customFormat="false" ht="12.75" hidden="false" customHeight="false" outlineLevel="0" collapsed="false">
      <c r="A31" s="2" t="s">
        <v>2114</v>
      </c>
      <c r="B31" s="0" t="s">
        <v>11</v>
      </c>
      <c r="C31" s="0" t="s">
        <v>13</v>
      </c>
      <c r="D31" s="0" t="n">
        <v>938</v>
      </c>
      <c r="E31" s="0" t="s">
        <v>2113</v>
      </c>
      <c r="F31" s="0" t="n">
        <v>35</v>
      </c>
      <c r="G31" s="43" t="s">
        <v>2100</v>
      </c>
      <c r="H31" s="43" t="s">
        <v>2101</v>
      </c>
      <c r="I31" s="44" t="s">
        <v>50</v>
      </c>
      <c r="J31" s="44" t="s">
        <v>51</v>
      </c>
    </row>
    <row r="32" customFormat="false" ht="23.85" hidden="false" customHeight="false" outlineLevel="0" collapsed="false">
      <c r="A32" s="2" t="s">
        <v>2115</v>
      </c>
      <c r="B32" s="0" t="s">
        <v>2116</v>
      </c>
      <c r="C32" s="0" t="s">
        <v>2117</v>
      </c>
      <c r="D32" s="0" t="n">
        <v>544</v>
      </c>
      <c r="E32" s="42" t="s">
        <v>2118</v>
      </c>
      <c r="F32" s="0" t="s">
        <v>2119</v>
      </c>
      <c r="G32" s="43" t="s">
        <v>2120</v>
      </c>
      <c r="H32" s="43" t="s">
        <v>2121</v>
      </c>
      <c r="I32" s="44" t="s">
        <v>124</v>
      </c>
      <c r="J32" s="44" t="s">
        <v>69</v>
      </c>
    </row>
    <row r="33" customFormat="false" ht="147" hidden="false" customHeight="false" outlineLevel="0" collapsed="false">
      <c r="A33" s="2" t="s">
        <v>2122</v>
      </c>
      <c r="B33" s="48" t="s">
        <v>84</v>
      </c>
      <c r="C33" s="48" t="s">
        <v>85</v>
      </c>
      <c r="D33" s="48" t="n">
        <v>46</v>
      </c>
      <c r="E33" s="49" t="s">
        <v>2123</v>
      </c>
      <c r="F33" s="48" t="n">
        <v>9</v>
      </c>
      <c r="G33" s="48" t="s">
        <v>2124</v>
      </c>
      <c r="H33" s="48" t="s">
        <v>2125</v>
      </c>
      <c r="I33" s="48" t="s">
        <v>124</v>
      </c>
      <c r="J33" s="48" t="s">
        <v>69</v>
      </c>
    </row>
    <row r="34" customFormat="false" ht="23.85" hidden="false" customHeight="false" outlineLevel="0" collapsed="false">
      <c r="A34" s="2" t="s">
        <v>2126</v>
      </c>
      <c r="B34" s="48" t="s">
        <v>84</v>
      </c>
      <c r="C34" s="48" t="s">
        <v>85</v>
      </c>
      <c r="D34" s="48" t="n">
        <v>46</v>
      </c>
      <c r="E34" s="49" t="s">
        <v>2123</v>
      </c>
      <c r="F34" s="48" t="n">
        <v>9</v>
      </c>
      <c r="G34" s="48" t="s">
        <v>2127</v>
      </c>
      <c r="H34" s="48" t="s">
        <v>2128</v>
      </c>
      <c r="I34" s="48" t="s">
        <v>124</v>
      </c>
      <c r="J34" s="48" t="s">
        <v>69</v>
      </c>
    </row>
    <row r="35" customFormat="false" ht="35.05" hidden="false" customHeight="false" outlineLevel="0" collapsed="false">
      <c r="A35" s="2" t="s">
        <v>2129</v>
      </c>
      <c r="B35" s="48" t="s">
        <v>84</v>
      </c>
      <c r="C35" s="48" t="s">
        <v>85</v>
      </c>
      <c r="D35" s="48" t="n">
        <v>55</v>
      </c>
      <c r="E35" s="49" t="s">
        <v>1154</v>
      </c>
      <c r="F35" s="48" t="n">
        <v>26</v>
      </c>
      <c r="G35" s="48" t="s">
        <v>2130</v>
      </c>
      <c r="H35" s="48" t="s">
        <v>2131</v>
      </c>
      <c r="I35" s="48" t="s">
        <v>50</v>
      </c>
      <c r="J35" s="48" t="s">
        <v>51</v>
      </c>
    </row>
    <row r="36" customFormat="false" ht="23.85" hidden="false" customHeight="false" outlineLevel="0" collapsed="false">
      <c r="A36" s="2" t="s">
        <v>2132</v>
      </c>
      <c r="B36" s="48" t="s">
        <v>84</v>
      </c>
      <c r="C36" s="48" t="s">
        <v>85</v>
      </c>
      <c r="D36" s="48" t="n">
        <v>60</v>
      </c>
      <c r="E36" s="49" t="s">
        <v>631</v>
      </c>
      <c r="F36" s="48" t="n">
        <v>24</v>
      </c>
      <c r="G36" s="48" t="s">
        <v>2127</v>
      </c>
      <c r="H36" s="48" t="s">
        <v>2128</v>
      </c>
      <c r="I36" s="48" t="s">
        <v>124</v>
      </c>
      <c r="J36" s="48" t="s">
        <v>69</v>
      </c>
    </row>
    <row r="37" customFormat="false" ht="35.05" hidden="false" customHeight="false" outlineLevel="0" collapsed="false">
      <c r="A37" s="2" t="s">
        <v>2133</v>
      </c>
      <c r="B37" s="48" t="s">
        <v>84</v>
      </c>
      <c r="C37" s="48" t="s">
        <v>85</v>
      </c>
      <c r="D37" s="50" t="n">
        <v>62</v>
      </c>
      <c r="E37" s="50" t="s">
        <v>644</v>
      </c>
      <c r="F37" s="50" t="n">
        <v>18</v>
      </c>
      <c r="G37" s="48" t="s">
        <v>2134</v>
      </c>
      <c r="H37" s="48" t="s">
        <v>2135</v>
      </c>
      <c r="I37" s="51" t="s">
        <v>124</v>
      </c>
      <c r="J37" s="51" t="s">
        <v>69</v>
      </c>
    </row>
    <row r="38" customFormat="false" ht="35.05" hidden="false" customHeight="false" outlineLevel="0" collapsed="false">
      <c r="A38" s="2" t="s">
        <v>2136</v>
      </c>
      <c r="B38" s="48" t="s">
        <v>84</v>
      </c>
      <c r="C38" s="48" t="s">
        <v>85</v>
      </c>
      <c r="D38" s="50" t="n">
        <v>64</v>
      </c>
      <c r="E38" s="50" t="s">
        <v>652</v>
      </c>
      <c r="F38" s="50" t="n">
        <v>1</v>
      </c>
      <c r="G38" s="48" t="s">
        <v>2137</v>
      </c>
      <c r="H38" s="48" t="s">
        <v>2138</v>
      </c>
      <c r="I38" s="51" t="s">
        <v>50</v>
      </c>
      <c r="J38" s="51" t="s">
        <v>51</v>
      </c>
    </row>
    <row r="39" customFormat="false" ht="35.05" hidden="false" customHeight="false" outlineLevel="0" collapsed="false">
      <c r="A39" s="2" t="s">
        <v>2139</v>
      </c>
      <c r="B39" s="48" t="s">
        <v>84</v>
      </c>
      <c r="C39" s="48" t="s">
        <v>85</v>
      </c>
      <c r="D39" s="50" t="n">
        <v>65</v>
      </c>
      <c r="E39" s="50" t="s">
        <v>681</v>
      </c>
      <c r="F39" s="50" t="n">
        <v>7</v>
      </c>
      <c r="G39" s="48" t="s">
        <v>2140</v>
      </c>
      <c r="H39" s="48" t="s">
        <v>2141</v>
      </c>
      <c r="I39" s="51" t="s">
        <v>50</v>
      </c>
      <c r="J39" s="51" t="s">
        <v>51</v>
      </c>
    </row>
    <row r="40" customFormat="false" ht="180.55" hidden="false" customHeight="false" outlineLevel="0" collapsed="false">
      <c r="A40" s="2" t="s">
        <v>2142</v>
      </c>
      <c r="B40" s="48" t="s">
        <v>84</v>
      </c>
      <c r="C40" s="48" t="s">
        <v>85</v>
      </c>
      <c r="D40" s="50" t="n">
        <v>65</v>
      </c>
      <c r="E40" s="50" t="s">
        <v>681</v>
      </c>
      <c r="F40" s="50" t="n">
        <v>7</v>
      </c>
      <c r="G40" s="48" t="s">
        <v>2143</v>
      </c>
      <c r="H40" s="48" t="s">
        <v>2144</v>
      </c>
      <c r="I40" s="51" t="s">
        <v>124</v>
      </c>
      <c r="J40" s="51" t="s">
        <v>69</v>
      </c>
    </row>
    <row r="41" customFormat="false" ht="57.45" hidden="false" customHeight="false" outlineLevel="0" collapsed="false">
      <c r="A41" s="2" t="s">
        <v>2145</v>
      </c>
      <c r="B41" s="48" t="s">
        <v>84</v>
      </c>
      <c r="C41" s="48" t="s">
        <v>85</v>
      </c>
      <c r="D41" s="50" t="n">
        <v>65</v>
      </c>
      <c r="E41" s="50" t="s">
        <v>1191</v>
      </c>
      <c r="F41" s="50" t="n">
        <v>17</v>
      </c>
      <c r="G41" s="48" t="s">
        <v>2146</v>
      </c>
      <c r="H41" s="48" t="s">
        <v>2147</v>
      </c>
      <c r="I41" s="51" t="s">
        <v>124</v>
      </c>
      <c r="J41" s="51" t="s">
        <v>69</v>
      </c>
    </row>
    <row r="42" customFormat="false" ht="35.05" hidden="false" customHeight="false" outlineLevel="0" collapsed="false">
      <c r="A42" s="2" t="s">
        <v>2148</v>
      </c>
      <c r="B42" s="48" t="s">
        <v>84</v>
      </c>
      <c r="C42" s="48" t="s">
        <v>85</v>
      </c>
      <c r="D42" s="50" t="n">
        <v>65</v>
      </c>
      <c r="E42" s="50" t="s">
        <v>1191</v>
      </c>
      <c r="F42" s="50" t="n">
        <v>20</v>
      </c>
      <c r="G42" s="48" t="s">
        <v>2149</v>
      </c>
      <c r="H42" s="48" t="s">
        <v>2150</v>
      </c>
      <c r="I42" s="51" t="s">
        <v>124</v>
      </c>
      <c r="J42" s="51" t="s">
        <v>69</v>
      </c>
    </row>
    <row r="43" customFormat="false" ht="12.75" hidden="false" customHeight="false" outlineLevel="0" collapsed="false">
      <c r="A43" s="2" t="s">
        <v>2151</v>
      </c>
      <c r="B43" s="48" t="s">
        <v>84</v>
      </c>
      <c r="C43" s="48" t="s">
        <v>85</v>
      </c>
      <c r="D43" s="50" t="n">
        <v>68</v>
      </c>
      <c r="E43" s="50" t="s">
        <v>1200</v>
      </c>
      <c r="F43" s="50" t="n">
        <v>28</v>
      </c>
      <c r="G43" s="48" t="s">
        <v>2152</v>
      </c>
      <c r="H43" s="48" t="s">
        <v>2153</v>
      </c>
      <c r="I43" s="51" t="s">
        <v>50</v>
      </c>
      <c r="J43" s="51" t="s">
        <v>51</v>
      </c>
    </row>
    <row r="44" customFormat="false" ht="46.25" hidden="false" customHeight="false" outlineLevel="0" collapsed="false">
      <c r="A44" s="2" t="s">
        <v>2154</v>
      </c>
      <c r="B44" s="48" t="s">
        <v>84</v>
      </c>
      <c r="C44" s="48" t="s">
        <v>85</v>
      </c>
      <c r="D44" s="50" t="n">
        <v>78</v>
      </c>
      <c r="E44" s="50" t="s">
        <v>1235</v>
      </c>
      <c r="F44" s="50" t="n">
        <v>9</v>
      </c>
      <c r="G44" s="48" t="s">
        <v>2155</v>
      </c>
      <c r="H44" s="48" t="s">
        <v>2156</v>
      </c>
      <c r="I44" s="51" t="s">
        <v>124</v>
      </c>
      <c r="J44" s="51" t="s">
        <v>69</v>
      </c>
    </row>
    <row r="45" customFormat="false" ht="35.05" hidden="false" customHeight="false" outlineLevel="0" collapsed="false">
      <c r="A45" s="2" t="s">
        <v>2157</v>
      </c>
      <c r="B45" s="48" t="s">
        <v>84</v>
      </c>
      <c r="C45" s="48" t="s">
        <v>85</v>
      </c>
      <c r="D45" s="50" t="n">
        <v>114</v>
      </c>
      <c r="E45" s="50" t="s">
        <v>1321</v>
      </c>
      <c r="F45" s="50" t="n">
        <v>5</v>
      </c>
      <c r="G45" s="48" t="s">
        <v>2158</v>
      </c>
      <c r="H45" s="48" t="s">
        <v>2159</v>
      </c>
      <c r="I45" s="51" t="s">
        <v>124</v>
      </c>
      <c r="J45" s="51" t="s">
        <v>69</v>
      </c>
    </row>
    <row r="46" customFormat="false" ht="23.85" hidden="false" customHeight="false" outlineLevel="0" collapsed="false">
      <c r="A46" s="2" t="s">
        <v>2160</v>
      </c>
      <c r="B46" s="48" t="s">
        <v>84</v>
      </c>
      <c r="C46" s="48" t="s">
        <v>85</v>
      </c>
      <c r="D46" s="50" t="n">
        <v>114</v>
      </c>
      <c r="E46" s="50" t="s">
        <v>1321</v>
      </c>
      <c r="F46" s="50" t="n">
        <v>6</v>
      </c>
      <c r="G46" s="48" t="s">
        <v>2161</v>
      </c>
      <c r="H46" s="48" t="s">
        <v>2162</v>
      </c>
      <c r="I46" s="51" t="s">
        <v>124</v>
      </c>
      <c r="J46" s="51" t="s">
        <v>69</v>
      </c>
    </row>
    <row r="47" customFormat="false" ht="57.45" hidden="false" customHeight="false" outlineLevel="0" collapsed="false">
      <c r="A47" s="2" t="s">
        <v>2163</v>
      </c>
      <c r="B47" s="48" t="s">
        <v>84</v>
      </c>
      <c r="C47" s="48" t="s">
        <v>85</v>
      </c>
      <c r="D47" s="50" t="n">
        <v>114</v>
      </c>
      <c r="E47" s="50" t="s">
        <v>1321</v>
      </c>
      <c r="F47" s="50" t="n">
        <v>6.5</v>
      </c>
      <c r="G47" s="48" t="s">
        <v>2164</v>
      </c>
      <c r="H47" s="48" t="s">
        <v>2165</v>
      </c>
      <c r="I47" s="51" t="s">
        <v>124</v>
      </c>
      <c r="J47" s="51" t="s">
        <v>69</v>
      </c>
    </row>
    <row r="48" customFormat="false" ht="35.05" hidden="false" customHeight="false" outlineLevel="0" collapsed="false">
      <c r="A48" s="2" t="s">
        <v>2166</v>
      </c>
      <c r="B48" s="48" t="s">
        <v>84</v>
      </c>
      <c r="C48" s="48" t="s">
        <v>85</v>
      </c>
      <c r="D48" s="50" t="n">
        <v>114</v>
      </c>
      <c r="E48" s="50" t="s">
        <v>1321</v>
      </c>
      <c r="F48" s="50" t="n">
        <v>7</v>
      </c>
      <c r="G48" s="48" t="s">
        <v>2167</v>
      </c>
      <c r="H48" s="48" t="s">
        <v>2168</v>
      </c>
      <c r="I48" s="51" t="s">
        <v>124</v>
      </c>
      <c r="J48" s="51" t="s">
        <v>69</v>
      </c>
    </row>
    <row r="49" customFormat="false" ht="46.25" hidden="false" customHeight="false" outlineLevel="0" collapsed="false">
      <c r="A49" s="2" t="s">
        <v>2169</v>
      </c>
      <c r="B49" s="48"/>
      <c r="C49" s="48" t="s">
        <v>85</v>
      </c>
      <c r="D49" s="50" t="n">
        <v>123</v>
      </c>
      <c r="E49" s="50" t="s">
        <v>2170</v>
      </c>
      <c r="F49" s="50" t="n">
        <v>20</v>
      </c>
      <c r="G49" s="48" t="s">
        <v>2171</v>
      </c>
      <c r="H49" s="48" t="s">
        <v>2172</v>
      </c>
      <c r="I49" s="51" t="s">
        <v>124</v>
      </c>
      <c r="J49" s="51" t="s">
        <v>69</v>
      </c>
    </row>
    <row r="50" customFormat="false" ht="23.85" hidden="false" customHeight="false" outlineLevel="0" collapsed="false">
      <c r="A50" s="2" t="s">
        <v>2173</v>
      </c>
      <c r="B50" s="48" t="s">
        <v>84</v>
      </c>
      <c r="C50" s="48" t="s">
        <v>85</v>
      </c>
      <c r="D50" s="50" t="n">
        <v>138</v>
      </c>
      <c r="E50" s="50" t="s">
        <v>2174</v>
      </c>
      <c r="F50" s="50" t="n">
        <v>8</v>
      </c>
      <c r="G50" s="48" t="s">
        <v>2175</v>
      </c>
      <c r="H50" s="48" t="s">
        <v>2176</v>
      </c>
      <c r="I50" s="51" t="s">
        <v>50</v>
      </c>
      <c r="J50" s="51" t="s">
        <v>51</v>
      </c>
    </row>
    <row r="51" customFormat="false" ht="57.45" hidden="false" customHeight="false" outlineLevel="0" collapsed="false">
      <c r="A51" s="2" t="s">
        <v>2177</v>
      </c>
      <c r="B51" s="48" t="s">
        <v>84</v>
      </c>
      <c r="C51" s="48" t="s">
        <v>85</v>
      </c>
      <c r="D51" s="50" t="n">
        <v>144</v>
      </c>
      <c r="E51" s="50" t="s">
        <v>2178</v>
      </c>
      <c r="F51" s="50" t="n">
        <v>22</v>
      </c>
      <c r="G51" s="48" t="s">
        <v>2179</v>
      </c>
      <c r="H51" s="48" t="s">
        <v>2180</v>
      </c>
      <c r="I51" s="51" t="s">
        <v>124</v>
      </c>
      <c r="J51" s="51" t="s">
        <v>69</v>
      </c>
    </row>
    <row r="52" customFormat="false" ht="35.05" hidden="false" customHeight="false" outlineLevel="0" collapsed="false">
      <c r="A52" s="2" t="s">
        <v>2181</v>
      </c>
      <c r="B52" s="48" t="s">
        <v>84</v>
      </c>
      <c r="C52" s="48" t="s">
        <v>85</v>
      </c>
      <c r="D52" s="50" t="n">
        <v>205</v>
      </c>
      <c r="E52" s="50" t="s">
        <v>2182</v>
      </c>
      <c r="F52" s="50" t="n">
        <v>13</v>
      </c>
      <c r="G52" s="48" t="s">
        <v>2183</v>
      </c>
      <c r="H52" s="48" t="s">
        <v>2184</v>
      </c>
      <c r="I52" s="51" t="s">
        <v>50</v>
      </c>
      <c r="J52" s="51" t="s">
        <v>51</v>
      </c>
    </row>
    <row r="53" customFormat="false" ht="23.85" hidden="false" customHeight="false" outlineLevel="0" collapsed="false">
      <c r="A53" s="2" t="s">
        <v>2185</v>
      </c>
      <c r="B53" s="48" t="s">
        <v>84</v>
      </c>
      <c r="C53" s="48" t="s">
        <v>85</v>
      </c>
      <c r="D53" s="50" t="n">
        <v>205</v>
      </c>
      <c r="E53" s="50" t="s">
        <v>2182</v>
      </c>
      <c r="F53" s="50" t="n">
        <v>16</v>
      </c>
      <c r="G53" s="48" t="s">
        <v>2186</v>
      </c>
      <c r="H53" s="48" t="s">
        <v>2187</v>
      </c>
      <c r="I53" s="51" t="s">
        <v>50</v>
      </c>
      <c r="J53" s="51" t="s">
        <v>51</v>
      </c>
    </row>
    <row r="54" customFormat="false" ht="46.25" hidden="false" customHeight="false" outlineLevel="0" collapsed="false">
      <c r="A54" s="2" t="s">
        <v>2188</v>
      </c>
      <c r="B54" s="48" t="s">
        <v>84</v>
      </c>
      <c r="C54" s="48" t="s">
        <v>85</v>
      </c>
      <c r="D54" s="50" t="n">
        <v>209</v>
      </c>
      <c r="E54" s="50" t="s">
        <v>2189</v>
      </c>
      <c r="F54" s="50" t="n">
        <v>1</v>
      </c>
      <c r="G54" s="48" t="s">
        <v>2190</v>
      </c>
      <c r="H54" s="48" t="s">
        <v>2191</v>
      </c>
      <c r="I54" s="51" t="s">
        <v>50</v>
      </c>
      <c r="J54" s="51" t="s">
        <v>51</v>
      </c>
    </row>
    <row r="55" customFormat="false" ht="35.05" hidden="false" customHeight="false" outlineLevel="0" collapsed="false">
      <c r="A55" s="2" t="s">
        <v>2192</v>
      </c>
      <c r="B55" s="48" t="s">
        <v>84</v>
      </c>
      <c r="C55" s="48" t="s">
        <v>85</v>
      </c>
      <c r="D55" s="50" t="n">
        <v>209</v>
      </c>
      <c r="E55" s="50" t="s">
        <v>2189</v>
      </c>
      <c r="F55" s="50" t="n">
        <v>8</v>
      </c>
      <c r="G55" s="48" t="s">
        <v>2193</v>
      </c>
      <c r="H55" s="48" t="s">
        <v>2194</v>
      </c>
      <c r="I55" s="51"/>
      <c r="J55" s="51"/>
    </row>
    <row r="56" customFormat="false" ht="12.75" hidden="false" customHeight="false" outlineLevel="0" collapsed="false">
      <c r="A56" s="2" t="s">
        <v>2195</v>
      </c>
      <c r="B56" s="48" t="s">
        <v>84</v>
      </c>
      <c r="C56" s="48" t="s">
        <v>85</v>
      </c>
      <c r="D56" s="50" t="n">
        <v>209</v>
      </c>
      <c r="E56" s="50" t="s">
        <v>2196</v>
      </c>
      <c r="F56" s="50" t="n">
        <v>12</v>
      </c>
      <c r="G56" s="48" t="s">
        <v>2197</v>
      </c>
      <c r="H56" s="48" t="s">
        <v>2198</v>
      </c>
      <c r="I56" s="51" t="s">
        <v>124</v>
      </c>
      <c r="J56" s="51" t="s">
        <v>69</v>
      </c>
    </row>
    <row r="57" customFormat="false" ht="35.05" hidden="false" customHeight="false" outlineLevel="0" collapsed="false">
      <c r="A57" s="2" t="s">
        <v>2199</v>
      </c>
      <c r="B57" s="48" t="s">
        <v>84</v>
      </c>
      <c r="C57" s="48" t="s">
        <v>85</v>
      </c>
      <c r="D57" s="50" t="n">
        <v>209</v>
      </c>
      <c r="E57" s="50" t="s">
        <v>2196</v>
      </c>
      <c r="F57" s="50" t="n">
        <v>13</v>
      </c>
      <c r="G57" s="48" t="s">
        <v>2200</v>
      </c>
      <c r="H57" s="48" t="s">
        <v>2201</v>
      </c>
      <c r="I57" s="51" t="s">
        <v>124</v>
      </c>
      <c r="J57" s="51" t="s">
        <v>69</v>
      </c>
    </row>
    <row r="58" customFormat="false" ht="23.85" hidden="false" customHeight="false" outlineLevel="0" collapsed="false">
      <c r="A58" s="2" t="s">
        <v>2202</v>
      </c>
      <c r="B58" s="48" t="s">
        <v>84</v>
      </c>
      <c r="C58" s="48" t="s">
        <v>85</v>
      </c>
      <c r="D58" s="50" t="n">
        <v>211</v>
      </c>
      <c r="E58" s="50" t="s">
        <v>2203</v>
      </c>
      <c r="F58" s="50" t="n">
        <v>20</v>
      </c>
      <c r="G58" s="48" t="s">
        <v>2204</v>
      </c>
      <c r="H58" s="48" t="s">
        <v>2205</v>
      </c>
      <c r="I58" s="51" t="s">
        <v>124</v>
      </c>
      <c r="J58" s="51" t="s">
        <v>69</v>
      </c>
    </row>
    <row r="59" customFormat="false" ht="35.05" hidden="false" customHeight="false" outlineLevel="0" collapsed="false">
      <c r="A59" s="2" t="s">
        <v>2206</v>
      </c>
      <c r="B59" s="48" t="s">
        <v>84</v>
      </c>
      <c r="C59" s="48" t="s">
        <v>85</v>
      </c>
      <c r="D59" s="50" t="n">
        <v>211</v>
      </c>
      <c r="E59" s="50" t="s">
        <v>2203</v>
      </c>
      <c r="F59" s="50" t="n">
        <v>20</v>
      </c>
      <c r="G59" s="48" t="s">
        <v>2200</v>
      </c>
      <c r="H59" s="48" t="s">
        <v>2207</v>
      </c>
      <c r="I59" s="51" t="s">
        <v>124</v>
      </c>
      <c r="J59" s="51" t="s">
        <v>69</v>
      </c>
    </row>
    <row r="60" customFormat="false" ht="23.85" hidden="false" customHeight="false" outlineLevel="0" collapsed="false">
      <c r="A60" s="2" t="s">
        <v>2208</v>
      </c>
      <c r="B60" s="48" t="s">
        <v>84</v>
      </c>
      <c r="C60" s="48" t="s">
        <v>85</v>
      </c>
      <c r="D60" s="50" t="n">
        <v>446</v>
      </c>
      <c r="E60" s="50" t="s">
        <v>2209</v>
      </c>
      <c r="F60" s="50" t="n">
        <v>22</v>
      </c>
      <c r="G60" s="48" t="s">
        <v>2127</v>
      </c>
      <c r="H60" s="48" t="s">
        <v>2210</v>
      </c>
      <c r="I60" s="48" t="s">
        <v>124</v>
      </c>
      <c r="J60" s="48" t="s">
        <v>69</v>
      </c>
    </row>
    <row r="61" customFormat="false" ht="23.85" hidden="false" customHeight="false" outlineLevel="0" collapsed="false">
      <c r="A61" s="2" t="s">
        <v>2211</v>
      </c>
      <c r="B61" s="48" t="s">
        <v>84</v>
      </c>
      <c r="C61" s="48" t="s">
        <v>85</v>
      </c>
      <c r="D61" s="50" t="n">
        <v>447</v>
      </c>
      <c r="E61" s="50" t="s">
        <v>2212</v>
      </c>
      <c r="F61" s="50" t="n">
        <v>26</v>
      </c>
      <c r="G61" s="48" t="s">
        <v>2213</v>
      </c>
      <c r="H61" s="48" t="s">
        <v>2214</v>
      </c>
      <c r="I61" s="51" t="s">
        <v>50</v>
      </c>
      <c r="J61" s="51" t="s">
        <v>51</v>
      </c>
    </row>
    <row r="62" customFormat="false" ht="12.75" hidden="false" customHeight="false" outlineLevel="0" collapsed="false">
      <c r="A62" s="2" t="s">
        <v>2215</v>
      </c>
      <c r="B62" s="48" t="s">
        <v>84</v>
      </c>
      <c r="C62" s="48" t="s">
        <v>85</v>
      </c>
      <c r="D62" s="50" t="n">
        <v>607</v>
      </c>
      <c r="E62" s="50" t="s">
        <v>1738</v>
      </c>
      <c r="F62" s="50" t="n">
        <v>5</v>
      </c>
      <c r="G62" s="48" t="s">
        <v>2216</v>
      </c>
      <c r="H62" s="48" t="s">
        <v>2217</v>
      </c>
      <c r="I62" s="51" t="s">
        <v>124</v>
      </c>
      <c r="J62" s="51" t="s">
        <v>69</v>
      </c>
    </row>
    <row r="63" customFormat="false" ht="35.05" hidden="false" customHeight="false" outlineLevel="0" collapsed="false">
      <c r="A63" s="2" t="s">
        <v>2218</v>
      </c>
      <c r="B63" s="48" t="s">
        <v>84</v>
      </c>
      <c r="C63" s="48" t="s">
        <v>85</v>
      </c>
      <c r="D63" s="50" t="n">
        <v>611</v>
      </c>
      <c r="E63" s="50" t="s">
        <v>2219</v>
      </c>
      <c r="F63" s="50" t="n">
        <v>3</v>
      </c>
      <c r="G63" s="48" t="s">
        <v>2220</v>
      </c>
      <c r="H63" s="48" t="s">
        <v>2221</v>
      </c>
      <c r="I63" s="51" t="s">
        <v>50</v>
      </c>
      <c r="J63" s="51" t="s">
        <v>51</v>
      </c>
    </row>
    <row r="64" customFormat="false" ht="46.25" hidden="false" customHeight="false" outlineLevel="0" collapsed="false">
      <c r="A64" s="2" t="s">
        <v>2222</v>
      </c>
      <c r="B64" s="48" t="s">
        <v>84</v>
      </c>
      <c r="C64" s="48" t="s">
        <v>85</v>
      </c>
      <c r="D64" s="50" t="n">
        <v>654</v>
      </c>
      <c r="E64" s="50" t="s">
        <v>1772</v>
      </c>
      <c r="F64" s="50" t="n">
        <v>12</v>
      </c>
      <c r="G64" s="48" t="s">
        <v>2223</v>
      </c>
      <c r="H64" s="48"/>
      <c r="I64" s="48" t="s">
        <v>124</v>
      </c>
      <c r="J64" s="48" t="s">
        <v>69</v>
      </c>
    </row>
    <row r="65" customFormat="false" ht="12.75" hidden="false" customHeight="false" outlineLevel="0" collapsed="false">
      <c r="A65" s="2" t="s">
        <v>2224</v>
      </c>
      <c r="B65" s="48" t="s">
        <v>84</v>
      </c>
      <c r="C65" s="48" t="s">
        <v>85</v>
      </c>
      <c r="D65" s="50" t="n">
        <v>667</v>
      </c>
      <c r="E65" s="50" t="s">
        <v>2225</v>
      </c>
      <c r="F65" s="50" t="n">
        <v>6</v>
      </c>
      <c r="G65" s="48" t="s">
        <v>2226</v>
      </c>
      <c r="H65" s="48" t="s">
        <v>2217</v>
      </c>
      <c r="I65" s="51" t="s">
        <v>124</v>
      </c>
      <c r="J65" s="51" t="s">
        <v>69</v>
      </c>
    </row>
    <row r="66" customFormat="false" ht="57.45" hidden="false" customHeight="false" outlineLevel="0" collapsed="false">
      <c r="A66" s="2" t="s">
        <v>2227</v>
      </c>
      <c r="B66" s="48" t="s">
        <v>84</v>
      </c>
      <c r="C66" s="48" t="s">
        <v>85</v>
      </c>
      <c r="D66" s="50" t="n">
        <v>675</v>
      </c>
      <c r="E66" s="50" t="s">
        <v>243</v>
      </c>
      <c r="F66" s="50" t="n">
        <v>5</v>
      </c>
      <c r="G66" s="48" t="s">
        <v>2228</v>
      </c>
      <c r="H66" s="48" t="s">
        <v>2229</v>
      </c>
      <c r="I66" s="51" t="s">
        <v>124</v>
      </c>
      <c r="J66" s="51" t="s">
        <v>69</v>
      </c>
    </row>
    <row r="67" customFormat="false" ht="68.65" hidden="false" customHeight="false" outlineLevel="0" collapsed="false">
      <c r="A67" s="2" t="s">
        <v>2230</v>
      </c>
      <c r="B67" s="0" t="s">
        <v>216</v>
      </c>
      <c r="C67" s="0" t="s">
        <v>217</v>
      </c>
      <c r="D67" s="0" t="n">
        <v>745</v>
      </c>
      <c r="E67" s="42" t="s">
        <v>2231</v>
      </c>
      <c r="F67" s="0" t="n">
        <v>8</v>
      </c>
      <c r="G67" s="43" t="s">
        <v>2232</v>
      </c>
      <c r="H67" s="43" t="s">
        <v>2233</v>
      </c>
      <c r="I67" s="44" t="s">
        <v>124</v>
      </c>
      <c r="J67" s="44"/>
    </row>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52"/>
      <c r="C2" s="52"/>
      <c r="D2" s="53" t="s">
        <v>34</v>
      </c>
      <c r="E2" s="53"/>
      <c r="F2" s="53"/>
      <c r="G2" s="53"/>
      <c r="H2" s="53" t="s">
        <v>2234</v>
      </c>
      <c r="I2" s="53"/>
      <c r="J2" s="53"/>
      <c r="K2" s="53"/>
      <c r="L2" s="53" t="s">
        <v>2235</v>
      </c>
      <c r="M2" s="53"/>
      <c r="N2" s="53"/>
      <c r="O2" s="53" t="s">
        <v>2236</v>
      </c>
      <c r="P2" s="53"/>
      <c r="Q2" s="54"/>
    </row>
    <row r="3" customFormat="false" ht="15" hidden="false" customHeight="false" outlineLevel="0" collapsed="false">
      <c r="B3" s="55" t="s">
        <v>2237</v>
      </c>
      <c r="C3" s="56" t="s">
        <v>2238</v>
      </c>
      <c r="D3" s="56" t="s">
        <v>50</v>
      </c>
      <c r="E3" s="56" t="s">
        <v>124</v>
      </c>
      <c r="F3" s="56" t="s">
        <v>68</v>
      </c>
      <c r="G3" s="56" t="s">
        <v>2239</v>
      </c>
      <c r="H3" s="56" t="s">
        <v>52</v>
      </c>
      <c r="I3" s="56" t="s">
        <v>70</v>
      </c>
      <c r="J3" s="56" t="s">
        <v>78</v>
      </c>
      <c r="K3" s="56" t="s">
        <v>2235</v>
      </c>
      <c r="L3" s="56" t="s">
        <v>50</v>
      </c>
      <c r="M3" s="56" t="s">
        <v>124</v>
      </c>
      <c r="N3" s="56" t="s">
        <v>2240</v>
      </c>
      <c r="O3" s="56" t="s">
        <v>42</v>
      </c>
      <c r="P3" s="56" t="s">
        <v>2241</v>
      </c>
    </row>
    <row r="4" customFormat="false" ht="15" hidden="false" customHeight="false" outlineLevel="0" collapsed="false">
      <c r="B4" s="57" t="s">
        <v>2242</v>
      </c>
      <c r="C4" s="58" t="n">
        <f aca="true">IF($B4="","",COUNTIF(INDIRECT(CONCATENATE($B4,"!",IF(INDIRECT(CONCATENATE($B4, "!I", IF(INDIRECT(CONCATENATE($B4, "!A1"))="Comment ID", 1,2)))="Category", "G","H"),IF(INDIRECT(CONCATENATE($B4, "!A1"))="Comment ID", 2,3),":",IF(INDIRECT(CONCATENATE($B4, "!I", IF(INDIRECT(CONCATENATE($B4, "!A1"))="Comment ID", 1,2)))="Category", "G","H"),"99999")), "&lt;&gt;"))</f>
        <v>141</v>
      </c>
      <c r="D4" s="58" t="n">
        <f aca="true">IF($B4="","",COUNTIF(INDIRECT(CONCATENATE($B4,"!",IF(INDIRECT(CONCATENATE($B4, "!I", IF(INDIRECT(CONCATENATE($B4, "!A1"))="Comment ID", 1,2)))="Category", "I","J"),IF(INDIRECT(CONCATENATE($B4, "!A1"))="Comment ID", 2,3),":",IF(INDIRECT(CONCATENATE($B4, "!I", IF(INDIRECT(CONCATENATE($B4, "!A1"))="Comment ID", 1,2)))="Category", "I","J"),"99999")), "Editorial"))</f>
        <v>115</v>
      </c>
      <c r="E4" s="58" t="n">
        <f aca="true">IF($B4="","",COUNTIF(INDIRECT(CONCATENATE($B4,"!",IF(INDIRECT(CONCATENATE($B4, "!I", IF(INDIRECT(CONCATENATE($B4, "!A1"))="Comment ID", 1,2)))="Category", "I","J"),IF(INDIRECT(CONCATENATE($B4, "!A1"))="Comment ID", 2,3),":",IF(INDIRECT(CONCATENATE($B4, "!I", IF(INDIRECT(CONCATENATE($B4, "!A1"))="Comment ID", 1,2)))="Category", "I","J"),"99999")), "Technical"))</f>
        <v>21</v>
      </c>
      <c r="F4" s="58" t="n">
        <f aca="true">IF($B4="","",COUNTIF(INDIRECT(CONCATENATE($B4,"!",IF(INDIRECT(CONCATENATE($B4, "!I", IF(INDIRECT(CONCATENATE($B4, "!A1"))="Comment ID", 1,2)))="Category", "I","J"),IF(INDIRECT(CONCATENATE($B4, "!A1"))="Comment ID", 2,3),":",IF(INDIRECT(CONCATENATE($B4, "!I", IF(INDIRECT(CONCATENATE($B4, "!A1"))="Comment ID", 1,2)))="Category", "I","J"),"99999")), "General"))</f>
        <v>3</v>
      </c>
      <c r="G4" s="58" t="n">
        <f aca="false">IF($B4="","",C4-SUM(D4:F4))</f>
        <v>2</v>
      </c>
      <c r="H4" s="58" t="n">
        <f aca="true">IF($B4="","",COUNTIF(INDIRECT(CONCATENATE($B4,"!",IF(INDIRECT(CONCATENATE($B4, "!I", IF(INDIRECT(CONCATENATE($B4, "!A1"))="Comment ID", 1,2)))="Category", "K","L"),IF(INDIRECT(CONCATENATE($B4, "!A1"))="Comment ID", 2,3),":",IF(INDIRECT(CONCATENATE($B4, "!I", IF(INDIRECT(CONCATENATE($B4, "!A1"))="Comment ID", 1,2)))="Category", "K","L"),"99999")), "Accepted"))</f>
        <v>89</v>
      </c>
      <c r="I4" s="58" t="n">
        <f aca="true">IF($B4="","",COUNTIF(INDIRECT(CONCATENATE($B4,"!",IF(INDIRECT(CONCATENATE($B4, "!I", IF(INDIRECT(CONCATENATE($B4, "!A1"))="Comment ID", 1,2)))="Category", "K","L"),IF(INDIRECT(CONCATENATE($B4, "!A1"))="Comment ID", 2,3),":",IF(INDIRECT(CONCATENATE($B4, "!I", IF(INDIRECT(CONCATENATE($B4, "!A1"))="Comment ID", 1,2)))="Category", "K","L"),"99999")), "Revised"))</f>
        <v>20</v>
      </c>
      <c r="J4" s="58" t="n">
        <f aca="true">IF($B4="","",COUNTIF(INDIRECT(CONCATENATE($B4,"!",IF(INDIRECT(CONCATENATE($B4, "!I", IF(INDIRECT(CONCATENATE($B4, "!A1"))="Comment ID", 1,2)))="Category", "K","L"),IF(INDIRECT(CONCATENATE($B4, "!A1"))="Comment ID", 2,3),":",IF(INDIRECT(CONCATENATE($B4, "!I", IF(INDIRECT(CONCATENATE($B4, "!A1"))="Comment ID", 1,2)))="Category", "K","L"),"99999")), "Rejected"))</f>
        <v>32</v>
      </c>
      <c r="K4" s="58" t="n">
        <f aca="false">IF($B4="","",C4-SUM(H4:J4))</f>
        <v>0</v>
      </c>
      <c r="L4" s="58"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8"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8"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8" t="n">
        <f aca="true">IF($B4="","",COUNTIF(INDIRECT(CONCATENATE($B4,"!",IF(INDIRECT(CONCATENATE($B4, "!I", IF(INDIRECT(CONCATENATE($B4, "!A1"))="Comment ID", 1,2)))="Category", "I","J"),IF(INDIRECT(CONCATENATE($B4, "!A1"))="Comment ID", 2,3),":",IF(INDIRECT(CONCATENATE($B4, "!I", IF(INDIRECT(CONCATENATE($B4, "!A1"))="Comment ID", 1,2)))="Category", "M","N"),"99999")), "Done"))</f>
        <v>109</v>
      </c>
      <c r="P4" s="58"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59" t="s">
        <v>2243</v>
      </c>
      <c r="C5" s="60" t="n">
        <f aca="true">IF($B5="","",COUNTIF(INDIRECT(CONCATENATE($B5,"!",IF(INDIRECT(CONCATENATE($B5, "!I", IF(INDIRECT(CONCATENATE($B5, "!A1"))="Comment ID", 1,2)))="Category", "G","H"),IF(INDIRECT(CONCATENATE($B5, "!A1"))="Comment ID", 2,3),":",IF(INDIRECT(CONCATENATE($B5, "!I", IF(INDIRECT(CONCATENATE($B5, "!A1"))="Comment ID", 1,2)))="Category", "G","H"),"99999")), "&lt;&gt;"))</f>
        <v>182</v>
      </c>
      <c r="D5" s="60" t="n">
        <f aca="true">IF($B5="","",COUNTIF(INDIRECT(CONCATENATE($B5,"!",IF(INDIRECT(CONCATENATE($B5, "!I", IF(INDIRECT(CONCATENATE($B5, "!A1"))="Comment ID", 1,2)))="Category", "I","J"),IF(INDIRECT(CONCATENATE($B5, "!A1"))="Comment ID", 2,3),":",IF(INDIRECT(CONCATENATE($B5, "!I", IF(INDIRECT(CONCATENATE($B5, "!A1"))="Comment ID", 1,2)))="Category", "I","J"),"99999")), "Editorial"))</f>
        <v>126</v>
      </c>
      <c r="E5" s="60" t="n">
        <f aca="true">IF($B5="","",COUNTIF(INDIRECT(CONCATENATE($B5,"!",IF(INDIRECT(CONCATENATE($B5, "!I", IF(INDIRECT(CONCATENATE($B5, "!A1"))="Comment ID", 1,2)))="Category", "I","J"),IF(INDIRECT(CONCATENATE($B5, "!A1"))="Comment ID", 2,3),":",IF(INDIRECT(CONCATENATE($B5, "!I", IF(INDIRECT(CONCATENATE($B5, "!A1"))="Comment ID", 1,2)))="Category", "I","J"),"99999")), "Technical"))</f>
        <v>56</v>
      </c>
      <c r="F5" s="60" t="n">
        <f aca="true">IF($B5="","",COUNTIF(INDIRECT(CONCATENATE($B5,"!",IF(INDIRECT(CONCATENATE($B5, "!I", IF(INDIRECT(CONCATENATE($B5, "!A1"))="Comment ID", 1,2)))="Category", "I","J"),IF(INDIRECT(CONCATENATE($B5, "!A1"))="Comment ID", 2,3),":",IF(INDIRECT(CONCATENATE($B5, "!I", IF(INDIRECT(CONCATENATE($B5, "!A1"))="Comment ID", 1,2)))="Category", "I","J"),"99999")), "General"))</f>
        <v>0</v>
      </c>
      <c r="G5" s="60" t="n">
        <f aca="false">IF($B5="","",C5-SUM(D5:F5))</f>
        <v>0</v>
      </c>
      <c r="H5" s="60" t="n">
        <f aca="true">IF($B5="","",COUNTIF(INDIRECT(CONCATENATE($B5,"!",IF(INDIRECT(CONCATENATE($B5, "!I", IF(INDIRECT(CONCATENATE($B5, "!A1"))="Comment ID", 1,2)))="Category", "K","L"),IF(INDIRECT(CONCATENATE($B5, "!A1"))="Comment ID", 2,3),":",IF(INDIRECT(CONCATENATE($B5, "!I", IF(INDIRECT(CONCATENATE($B5, "!A1"))="Comment ID", 1,2)))="Category", "K","L"),"99999")), "Accepted"))</f>
        <v>151</v>
      </c>
      <c r="I5" s="60" t="n">
        <f aca="true">IF($B5="","",COUNTIF(INDIRECT(CONCATENATE($B5,"!",IF(INDIRECT(CONCATENATE($B5, "!I", IF(INDIRECT(CONCATENATE($B5, "!A1"))="Comment ID", 1,2)))="Category", "K","L"),IF(INDIRECT(CONCATENATE($B5, "!A1"))="Comment ID", 2,3),":",IF(INDIRECT(CONCATENATE($B5, "!I", IF(INDIRECT(CONCATENATE($B5, "!A1"))="Comment ID", 1,2)))="Category", "K","L"),"99999")), "Revised"))</f>
        <v>26</v>
      </c>
      <c r="J5" s="60" t="n">
        <f aca="true">IF($B5="","",COUNTIF(INDIRECT(CONCATENATE($B5,"!",IF(INDIRECT(CONCATENATE($B5, "!I", IF(INDIRECT(CONCATENATE($B5, "!A1"))="Comment ID", 1,2)))="Category", "K","L"),IF(INDIRECT(CONCATENATE($B5, "!A1"))="Comment ID", 2,3),":",IF(INDIRECT(CONCATENATE($B5, "!I", IF(INDIRECT(CONCATENATE($B5, "!A1"))="Comment ID", 1,2)))="Category", "K","L"),"99999")), "Rejected"))</f>
        <v>5</v>
      </c>
      <c r="K5" s="60" t="n">
        <f aca="false">IF($B5="","",C5-SUM(H5:J5))</f>
        <v>0</v>
      </c>
      <c r="L5" s="60"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60"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60"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60" t="n">
        <f aca="true">IF($B5="","",COUNTIF(INDIRECT(CONCATENATE($B5,"!",IF(INDIRECT(CONCATENATE($B5, "!I", IF(INDIRECT(CONCATENATE($B5, "!A1"))="Comment ID", 1,2)))="Category", "I","J"),IF(INDIRECT(CONCATENATE($B5, "!A1"))="Comment ID", 2,3),":",IF(INDIRECT(CONCATENATE($B5, "!I", IF(INDIRECT(CONCATENATE($B5, "!A1"))="Comment ID", 1,2)))="Category", "M","N"),"99999")), "Done"))</f>
        <v>176</v>
      </c>
      <c r="P5" s="60"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7" t="s">
        <v>2244</v>
      </c>
      <c r="C6" s="58" t="n">
        <f aca="true">IF($B6="","",COUNTIF(INDIRECT(CONCATENATE($B6,"!",IF(INDIRECT(CONCATENATE($B6, "!I", IF(INDIRECT(CONCATENATE($B6, "!A1"))="Comment ID", 1,2)))="Category", "G","H"),IF(INDIRECT(CONCATENATE($B6, "!A1"))="Comment ID", 2,3),":",IF(INDIRECT(CONCATENATE($B6, "!I", IF(INDIRECT(CONCATENATE($B6, "!A1"))="Comment ID", 1,2)))="Category", "G","H"),"99999")), "&lt;&gt;"))</f>
        <v>310</v>
      </c>
      <c r="D6" s="58" t="n">
        <f aca="true">IF($B6="","",COUNTIF(INDIRECT(CONCATENATE($B6,"!",IF(INDIRECT(CONCATENATE($B6, "!I", IF(INDIRECT(CONCATENATE($B6, "!A1"))="Comment ID", 1,2)))="Category", "I","J"),IF(INDIRECT(CONCATENATE($B6, "!A1"))="Comment ID", 2,3),":",IF(INDIRECT(CONCATENATE($B6, "!I", IF(INDIRECT(CONCATENATE($B6, "!A1"))="Comment ID", 1,2)))="Category", "I","J"),"99999")), "Editorial"))</f>
        <v>184</v>
      </c>
      <c r="E6" s="58" t="n">
        <f aca="true">IF($B6="","",COUNTIF(INDIRECT(CONCATENATE($B6,"!",IF(INDIRECT(CONCATENATE($B6, "!I", IF(INDIRECT(CONCATENATE($B6, "!A1"))="Comment ID", 1,2)))="Category", "I","J"),IF(INDIRECT(CONCATENATE($B6, "!A1"))="Comment ID", 2,3),":",IF(INDIRECT(CONCATENATE($B6, "!I", IF(INDIRECT(CONCATENATE($B6, "!A1"))="Comment ID", 1,2)))="Category", "I","J"),"99999")), "Technical"))</f>
        <v>125</v>
      </c>
      <c r="F6" s="58" t="n">
        <f aca="true">IF($B6="","",COUNTIF(INDIRECT(CONCATENATE($B6,"!",IF(INDIRECT(CONCATENATE($B6, "!I", IF(INDIRECT(CONCATENATE($B6, "!A1"))="Comment ID", 1,2)))="Category", "I","J"),IF(INDIRECT(CONCATENATE($B6, "!A1"))="Comment ID", 2,3),":",IF(INDIRECT(CONCATENATE($B6, "!I", IF(INDIRECT(CONCATENATE($B6, "!A1"))="Comment ID", 1,2)))="Category", "I","J"),"99999")), "General"))</f>
        <v>0</v>
      </c>
      <c r="G6" s="58" t="n">
        <f aca="false">IF($B6="","",C6-SUM(D6:F6))</f>
        <v>1</v>
      </c>
      <c r="H6" s="58" t="n">
        <f aca="true">IF($B6="","",COUNTIF(INDIRECT(CONCATENATE($B6,"!",IF(INDIRECT(CONCATENATE($B6, "!I", IF(INDIRECT(CONCATENATE($B6, "!A1"))="Comment ID", 1,2)))="Category", "K","L"),IF(INDIRECT(CONCATENATE($B6, "!A1"))="Comment ID", 2,3),":",IF(INDIRECT(CONCATENATE($B6, "!I", IF(INDIRECT(CONCATENATE($B6, "!A1"))="Comment ID", 1,2)))="Category", "K","L"),"99999")), "Accepted"))</f>
        <v>226</v>
      </c>
      <c r="I6" s="58" t="n">
        <f aca="true">IF($B6="","",COUNTIF(INDIRECT(CONCATENATE($B6,"!",IF(INDIRECT(CONCATENATE($B6, "!I", IF(INDIRECT(CONCATENATE($B6, "!A1"))="Comment ID", 1,2)))="Category", "K","L"),IF(INDIRECT(CONCATENATE($B6, "!A1"))="Comment ID", 2,3),":",IF(INDIRECT(CONCATENATE($B6, "!I", IF(INDIRECT(CONCATENATE($B6, "!A1"))="Comment ID", 1,2)))="Category", "K","L"),"99999")), "Revised"))</f>
        <v>47</v>
      </c>
      <c r="J6" s="58" t="n">
        <f aca="true">IF($B6="","",COUNTIF(INDIRECT(CONCATENATE($B6,"!",IF(INDIRECT(CONCATENATE($B6, "!I", IF(INDIRECT(CONCATENATE($B6, "!A1"))="Comment ID", 1,2)))="Category", "K","L"),IF(INDIRECT(CONCATENATE($B6, "!A1"))="Comment ID", 2,3),":",IF(INDIRECT(CONCATENATE($B6, "!I", IF(INDIRECT(CONCATENATE($B6, "!A1"))="Comment ID", 1,2)))="Category", "K","L"),"99999")), "Rejected"))</f>
        <v>37</v>
      </c>
      <c r="K6" s="58" t="n">
        <f aca="false">IF($B6="","",C6-SUM(H6:J6))</f>
        <v>0</v>
      </c>
      <c r="L6" s="58"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8"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8"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8" t="n">
        <f aca="true">IF($B6="","",COUNTIF(INDIRECT(CONCATENATE($B6,"!",IF(INDIRECT(CONCATENATE($B6, "!I", IF(INDIRECT(CONCATENATE($B6, "!A1"))="Comment ID", 1,2)))="Category", "I","J"),IF(INDIRECT(CONCATENATE($B6, "!A1"))="Comment ID", 2,3),":",IF(INDIRECT(CONCATENATE($B6, "!I", IF(INDIRECT(CONCATENATE($B6, "!A1"))="Comment ID", 1,2)))="Category", "M","N"),"99999")), "Done"))</f>
        <v>273</v>
      </c>
      <c r="P6" s="58"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59" t="s">
        <v>2245</v>
      </c>
      <c r="C7" s="60" t="n">
        <f aca="true">IF($B7="","",COUNTIF(INDIRECT(CONCATENATE($B7,"!",IF(INDIRECT(CONCATENATE($B7, "!I", IF(INDIRECT(CONCATENATE($B7, "!A1"))="Comment ID", 1,2)))="Category", "G","H"),IF(INDIRECT(CONCATENATE($B7, "!A1"))="Comment ID", 2,3),":",IF(INDIRECT(CONCATENATE($B7, "!I", IF(INDIRECT(CONCATENATE($B7, "!A1"))="Comment ID", 1,2)))="Category", "G","H"),"99999")), "&lt;&gt;"))</f>
        <v>3</v>
      </c>
      <c r="D7" s="60" t="n">
        <f aca="true">IF($B7="","",COUNTIF(INDIRECT(CONCATENATE($B7,"!",IF(INDIRECT(CONCATENATE($B7, "!I", IF(INDIRECT(CONCATENATE($B7, "!A1"))="Comment ID", 1,2)))="Category", "I","J"),IF(INDIRECT(CONCATENATE($B7, "!A1"))="Comment ID", 2,3),":",IF(INDIRECT(CONCATENATE($B7, "!I", IF(INDIRECT(CONCATENATE($B7, "!A1"))="Comment ID", 1,2)))="Category", "I","J"),"99999")), "Editorial"))</f>
        <v>2</v>
      </c>
      <c r="E7" s="60" t="n">
        <f aca="true">IF($B7="","",COUNTIF(INDIRECT(CONCATENATE($B7,"!",IF(INDIRECT(CONCATENATE($B7, "!I", IF(INDIRECT(CONCATENATE($B7, "!A1"))="Comment ID", 1,2)))="Category", "I","J"),IF(INDIRECT(CONCATENATE($B7, "!A1"))="Comment ID", 2,3),":",IF(INDIRECT(CONCATENATE($B7, "!I", IF(INDIRECT(CONCATENATE($B7, "!A1"))="Comment ID", 1,2)))="Category", "I","J"),"99999")), "Technical"))</f>
        <v>1</v>
      </c>
      <c r="F7" s="60" t="n">
        <f aca="true">IF($B7="","",COUNTIF(INDIRECT(CONCATENATE($B7,"!",IF(INDIRECT(CONCATENATE($B7, "!I", IF(INDIRECT(CONCATENATE($B7, "!A1"))="Comment ID", 1,2)))="Category", "I","J"),IF(INDIRECT(CONCATENATE($B7, "!A1"))="Comment ID", 2,3),":",IF(INDIRECT(CONCATENATE($B7, "!I", IF(INDIRECT(CONCATENATE($B7, "!A1"))="Comment ID", 1,2)))="Category", "I","J"),"99999")), "General"))</f>
        <v>0</v>
      </c>
      <c r="G7" s="60" t="n">
        <f aca="false">IF($B7="","",C7-SUM(D7:F7))</f>
        <v>0</v>
      </c>
      <c r="H7" s="60" t="n">
        <f aca="true">IF($B7="","",COUNTIF(INDIRECT(CONCATENATE($B7,"!",IF(INDIRECT(CONCATENATE($B7, "!I", IF(INDIRECT(CONCATENATE($B7, "!A1"))="Comment ID", 1,2)))="Category", "K","L"),IF(INDIRECT(CONCATENATE($B7, "!A1"))="Comment ID", 2,3),":",IF(INDIRECT(CONCATENATE($B7, "!I", IF(INDIRECT(CONCATENATE($B7, "!A1"))="Comment ID", 1,2)))="Category", "K","L"),"99999")), "Accepted"))</f>
        <v>3</v>
      </c>
      <c r="I7" s="60" t="n">
        <f aca="true">IF($B7="","",COUNTIF(INDIRECT(CONCATENATE($B7,"!",IF(INDIRECT(CONCATENATE($B7, "!I", IF(INDIRECT(CONCATENATE($B7, "!A1"))="Comment ID", 1,2)))="Category", "K","L"),IF(INDIRECT(CONCATENATE($B7, "!A1"))="Comment ID", 2,3),":",IF(INDIRECT(CONCATENATE($B7, "!I", IF(INDIRECT(CONCATENATE($B7, "!A1"))="Comment ID", 1,2)))="Category", "K","L"),"99999")), "Revised"))</f>
        <v>0</v>
      </c>
      <c r="J7" s="60" t="n">
        <f aca="true">IF($B7="","",COUNTIF(INDIRECT(CONCATENATE($B7,"!",IF(INDIRECT(CONCATENATE($B7, "!I", IF(INDIRECT(CONCATENATE($B7, "!A1"))="Comment ID", 1,2)))="Category", "K","L"),IF(INDIRECT(CONCATENATE($B7, "!A1"))="Comment ID", 2,3),":",IF(INDIRECT(CONCATENATE($B7, "!I", IF(INDIRECT(CONCATENATE($B7, "!A1"))="Comment ID", 1,2)))="Category", "K","L"),"99999")), "Rejected"))</f>
        <v>0</v>
      </c>
      <c r="K7" s="60" t="n">
        <f aca="false">IF($B7="","",C7-SUM(H7:J7))</f>
        <v>0</v>
      </c>
      <c r="L7" s="60"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60"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60"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60" t="n">
        <f aca="true">IF($B7="","",COUNTIF(INDIRECT(CONCATENATE($B7,"!",IF(INDIRECT(CONCATENATE($B7, "!I", IF(INDIRECT(CONCATENATE($B7, "!A1"))="Comment ID", 1,2)))="Category", "I","J"),IF(INDIRECT(CONCATENATE($B7, "!A1"))="Comment ID", 2,3),":",IF(INDIRECT(CONCATENATE($B7, "!I", IF(INDIRECT(CONCATENATE($B7, "!A1"))="Comment ID", 1,2)))="Category", "M","N"),"99999")), "Done"))</f>
        <v>3</v>
      </c>
      <c r="P7" s="60"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7" t="s">
        <v>2246</v>
      </c>
      <c r="C8" s="58" t="n">
        <f aca="true">IF($B8="","",COUNTIF(INDIRECT(CONCATENATE($B8,"!",IF(INDIRECT(CONCATENATE($B8, "!I", IF(INDIRECT(CONCATENATE($B8, "!A1"))="Comment ID", 1,2)))="Category", "G","H"),IF(INDIRECT(CONCATENATE($B8, "!A1"))="Comment ID", 2,3),":",IF(INDIRECT(CONCATENATE($B8, "!I", IF(INDIRECT(CONCATENATE($B8, "!A1"))="Comment ID", 1,2)))="Category", "G","H"),"99999")), "&lt;&gt;"))</f>
        <v>66</v>
      </c>
      <c r="D8" s="58" t="n">
        <f aca="true">IF($B8="","",COUNTIF(INDIRECT(CONCATENATE($B8,"!",IF(INDIRECT(CONCATENATE($B8, "!I", IF(INDIRECT(CONCATENATE($B8, "!A1"))="Comment ID", 1,2)))="Category", "I","J"),IF(INDIRECT(CONCATENATE($B8, "!A1"))="Comment ID", 2,3),":",IF(INDIRECT(CONCATENATE($B8, "!I", IF(INDIRECT(CONCATENATE($B8, "!A1"))="Comment ID", 1,2)))="Category", "I","J"),"99999")), "Editorial"))</f>
        <v>40</v>
      </c>
      <c r="E8" s="58" t="n">
        <f aca="true">IF($B8="","",COUNTIF(INDIRECT(CONCATENATE($B8,"!",IF(INDIRECT(CONCATENATE($B8, "!I", IF(INDIRECT(CONCATENATE($B8, "!A1"))="Comment ID", 1,2)))="Category", "I","J"),IF(INDIRECT(CONCATENATE($B8, "!A1"))="Comment ID", 2,3),":",IF(INDIRECT(CONCATENATE($B8, "!I", IF(INDIRECT(CONCATENATE($B8, "!A1"))="Comment ID", 1,2)))="Category", "I","J"),"99999")), "Technical"))</f>
        <v>25</v>
      </c>
      <c r="F8" s="58" t="n">
        <f aca="true">IF($B8="","",COUNTIF(INDIRECT(CONCATENATE($B8,"!",IF(INDIRECT(CONCATENATE($B8, "!I", IF(INDIRECT(CONCATENATE($B8, "!A1"))="Comment ID", 1,2)))="Category", "I","J"),IF(INDIRECT(CONCATENATE($B8, "!A1"))="Comment ID", 2,3),":",IF(INDIRECT(CONCATENATE($B8, "!I", IF(INDIRECT(CONCATENATE($B8, "!A1"))="Comment ID", 1,2)))="Category", "I","J"),"99999")), "General"))</f>
        <v>0</v>
      </c>
      <c r="G8" s="58" t="n">
        <f aca="false">IF($B8="","",C8-SUM(D8:F8))</f>
        <v>1</v>
      </c>
      <c r="H8" s="58" t="n">
        <f aca="true">IF($B8="","",COUNTIF(INDIRECT(CONCATENATE($B8,"!",IF(INDIRECT(CONCATENATE($B8, "!I", IF(INDIRECT(CONCATENATE($B8, "!A1"))="Comment ID", 1,2)))="Category", "K","L"),IF(INDIRECT(CONCATENATE($B8, "!A1"))="Comment ID", 2,3),":",IF(INDIRECT(CONCATENATE($B8, "!I", IF(INDIRECT(CONCATENATE($B8, "!A1"))="Comment ID", 1,2)))="Category", "K","L"),"99999")), "Accepted"))</f>
        <v>0</v>
      </c>
      <c r="I8" s="58" t="n">
        <f aca="true">IF($B8="","",COUNTIF(INDIRECT(CONCATENATE($B8,"!",IF(INDIRECT(CONCATENATE($B8, "!I", IF(INDIRECT(CONCATENATE($B8, "!A1"))="Comment ID", 1,2)))="Category", "K","L"),IF(INDIRECT(CONCATENATE($B8, "!A1"))="Comment ID", 2,3),":",IF(INDIRECT(CONCATENATE($B8, "!I", IF(INDIRECT(CONCATENATE($B8, "!A1"))="Comment ID", 1,2)))="Category", "K","L"),"99999")), "Revised"))</f>
        <v>0</v>
      </c>
      <c r="J8" s="58" t="n">
        <f aca="true">IF($B8="","",COUNTIF(INDIRECT(CONCATENATE($B8,"!",IF(INDIRECT(CONCATENATE($B8, "!I", IF(INDIRECT(CONCATENATE($B8, "!A1"))="Comment ID", 1,2)))="Category", "K","L"),IF(INDIRECT(CONCATENATE($B8, "!A1"))="Comment ID", 2,3),":",IF(INDIRECT(CONCATENATE($B8, "!I", IF(INDIRECT(CONCATENATE($B8, "!A1"))="Comment ID", 1,2)))="Category", "K","L"),"99999")), "Rejected"))</f>
        <v>0</v>
      </c>
      <c r="K8" s="58" t="n">
        <f aca="false">IF($B8="","",C8-SUM(H8:J8))</f>
        <v>66</v>
      </c>
      <c r="L8" s="58"/>
      <c r="M8" s="58"/>
      <c r="N8" s="58"/>
      <c r="O8" s="58" t="n">
        <f aca="true">IF($B8="","",COUNTIF(INDIRECT(CONCATENATE($B8,"!",IF(INDIRECT(CONCATENATE($B8, "!I", IF(INDIRECT(CONCATENATE($B8, "!A1"))="Comment ID", 1,2)))="Category", "I","J"),IF(INDIRECT(CONCATENATE($B8, "!A1"))="Comment ID", 2,3),":",IF(INDIRECT(CONCATENATE($B8, "!I", IF(INDIRECT(CONCATENATE($B8, "!A1"))="Comment ID", 1,2)))="Category", "M","N"),"99999")), "Done"))</f>
        <v>0</v>
      </c>
      <c r="P8" s="58"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0</v>
      </c>
    </row>
    <row r="9" customFormat="false" ht="15" hidden="false" customHeight="false" outlineLevel="0" collapsed="false">
      <c r="B9" s="59"/>
      <c r="C9" s="60" t="str">
        <f aca="true">IF($B9="","",COUNTIF(INDIRECT(CONCATENATE($B9,"!",IF(INDIRECT(CONCATENATE($B9, "!I", IF(INDIRECT(CONCATENATE($B9, "!A1"))="Comment ID", 1,2)))="Category", "G","H"),IF(INDIRECT(CONCATENATE($B9, "!A1"))="Comment ID", 2,3),":",IF(INDIRECT(CONCATENATE($B9, "!I", IF(INDIRECT(CONCATENATE($B9, "!A1"))="Comment ID", 1,2)))="Category", "G","H"),"99999")), "&lt;&gt;"))</f>
        <v/>
      </c>
      <c r="D9" s="60" t="str">
        <f aca="true">IF($B9="","",COUNTIF(INDIRECT(CONCATENATE($B9,"!",IF(INDIRECT(CONCATENATE($B9, "!I", IF(INDIRECT(CONCATENATE($B9, "!A1"))="Comment ID", 1,2)))="Category", "I","J"),IF(INDIRECT(CONCATENATE($B9, "!A1"))="Comment ID", 2,3),":",IF(INDIRECT(CONCATENATE($B9, "!I", IF(INDIRECT(CONCATENATE($B9, "!A1"))="Comment ID", 1,2)))="Category", "I","J"),"99999")), "Editorial"))</f>
        <v/>
      </c>
      <c r="E9" s="60" t="str">
        <f aca="true">IF($B9="","",COUNTIF(INDIRECT(CONCATENATE($B9,"!",IF(INDIRECT(CONCATENATE($B9, "!I", IF(INDIRECT(CONCATENATE($B9, "!A1"))="Comment ID", 1,2)))="Category", "I","J"),IF(INDIRECT(CONCATENATE($B9, "!A1"))="Comment ID", 2,3),":",IF(INDIRECT(CONCATENATE($B9, "!I", IF(INDIRECT(CONCATENATE($B9, "!A1"))="Comment ID", 1,2)))="Category", "I","J"),"99999")), "Technical"))</f>
        <v/>
      </c>
      <c r="F9" s="60" t="str">
        <f aca="true">IF($B9="","",COUNTIF(INDIRECT(CONCATENATE($B9,"!",IF(INDIRECT(CONCATENATE($B9, "!I", IF(INDIRECT(CONCATENATE($B9, "!A1"))="Comment ID", 1,2)))="Category", "I","J"),IF(INDIRECT(CONCATENATE($B9, "!A1"))="Comment ID", 2,3),":",IF(INDIRECT(CONCATENATE($B9, "!I", IF(INDIRECT(CONCATENATE($B9, "!A1"))="Comment ID", 1,2)))="Category", "I","J"),"99999")), "General"))</f>
        <v/>
      </c>
      <c r="G9" s="60" t="str">
        <f aca="false">IF($B9="","",C9-SUM(D9:F9))</f>
        <v/>
      </c>
      <c r="H9" s="60" t="str">
        <f aca="true">IF($B9="","",COUNTIF(INDIRECT(CONCATENATE($B9,"!",IF(INDIRECT(CONCATENATE($B9, "!I", IF(INDIRECT(CONCATENATE($B9, "!A1"))="Comment ID", 1,2)))="Category", "K","L"),IF(INDIRECT(CONCATENATE($B9, "!A1"))="Comment ID", 2,3),":",IF(INDIRECT(CONCATENATE($B9, "!I", IF(INDIRECT(CONCATENATE($B9, "!A1"))="Comment ID", 1,2)))="Category", "K","L"),"99999")), "Accepted"))</f>
        <v/>
      </c>
      <c r="I9" s="60" t="str">
        <f aca="true">IF($B9="","",COUNTIF(INDIRECT(CONCATENATE($B9,"!",IF(INDIRECT(CONCATENATE($B9, "!I", IF(INDIRECT(CONCATENATE($B9, "!A1"))="Comment ID", 1,2)))="Category", "K","L"),IF(INDIRECT(CONCATENATE($B9, "!A1"))="Comment ID", 2,3),":",IF(INDIRECT(CONCATENATE($B9, "!I", IF(INDIRECT(CONCATENATE($B9, "!A1"))="Comment ID", 1,2)))="Category", "K","L"),"99999")), "Revised"))</f>
        <v/>
      </c>
      <c r="J9" s="60" t="str">
        <f aca="true">IF($B9="","",COUNTIF(INDIRECT(CONCATENATE($B9,"!",IF(INDIRECT(CONCATENATE($B9, "!I", IF(INDIRECT(CONCATENATE($B9, "!A1"))="Comment ID", 1,2)))="Category", "K","L"),IF(INDIRECT(CONCATENATE($B9, "!A1"))="Comment ID", 2,3),":",IF(INDIRECT(CONCATENATE($B9, "!I", IF(INDIRECT(CONCATENATE($B9, "!A1"))="Comment ID", 1,2)))="Category", "K","L"),"99999")), "Rejected"))</f>
        <v/>
      </c>
      <c r="K9" s="60" t="str">
        <f aca="false">IF($B9="","",C9-SUM(H9:J9))</f>
        <v/>
      </c>
      <c r="L9" s="60"/>
      <c r="M9" s="60"/>
      <c r="N9" s="60"/>
      <c r="O9" s="60" t="str">
        <f aca="true">IF($B9="","",COUNTIF(INDIRECT(CONCATENATE($B9,"!",IF(INDIRECT(CONCATENATE($B9, "!I", IF(INDIRECT(CONCATENATE($B9, "!A1"))="Comment ID", 1,2)))="Category", "I","J"),IF(INDIRECT(CONCATENATE($B9, "!A1"))="Comment ID", 2,3),":",IF(INDIRECT(CONCATENATE($B9, "!I", IF(INDIRECT(CONCATENATE($B9, "!A1"))="Comment ID", 1,2)))="Category", "M","N"),"99999")), "Done"))</f>
        <v/>
      </c>
      <c r="P9" s="60" t="str">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
      </c>
    </row>
    <row r="10" customFormat="false" ht="15" hidden="false" customHeight="false" outlineLevel="0" collapsed="false">
      <c r="B10" s="57"/>
      <c r="C10" s="58" t="str">
        <f aca="true">IF($B10="","",COUNTIF(INDIRECT(CONCATENATE($B10,"!",IF(INDIRECT(CONCATENATE($B10, "!I", IF(INDIRECT(CONCATENATE($B10, "!A1"))="Comment ID", 1,2)))="Category", "G","H"),IF(INDIRECT(CONCATENATE($B10, "!A1"))="Comment ID", 2,3),":",IF(INDIRECT(CONCATENATE($B10, "!I", IF(INDIRECT(CONCATENATE($B10, "!A1"))="Comment ID", 1,2)))="Category", "G","H"),"99999")), "&lt;&gt;"))</f>
        <v/>
      </c>
      <c r="D10" s="58" t="str">
        <f aca="true">IF($B10="","",COUNTIF(INDIRECT(CONCATENATE($B10,"!",IF(INDIRECT(CONCATENATE($B10, "!I", IF(INDIRECT(CONCATENATE($B10, "!A1"))="Comment ID", 1,2)))="Category", "I","J"),IF(INDIRECT(CONCATENATE($B10, "!A1"))="Comment ID", 2,3),":",IF(INDIRECT(CONCATENATE($B10, "!I", IF(INDIRECT(CONCATENATE($B10, "!A1"))="Comment ID", 1,2)))="Category", "I","J"),"99999")), "Editorial"))</f>
        <v/>
      </c>
      <c r="E10" s="58" t="str">
        <f aca="true">IF($B10="","",COUNTIF(INDIRECT(CONCATENATE($B10,"!",IF(INDIRECT(CONCATENATE($B10, "!I", IF(INDIRECT(CONCATENATE($B10, "!A1"))="Comment ID", 1,2)))="Category", "I","J"),IF(INDIRECT(CONCATENATE($B10, "!A1"))="Comment ID", 2,3),":",IF(INDIRECT(CONCATENATE($B10, "!I", IF(INDIRECT(CONCATENATE($B10, "!A1"))="Comment ID", 1,2)))="Category", "I","J"),"99999")), "Technical"))</f>
        <v/>
      </c>
      <c r="F10" s="58" t="str">
        <f aca="true">IF($B10="","",COUNTIF(INDIRECT(CONCATENATE($B10,"!",IF(INDIRECT(CONCATENATE($B10, "!I", IF(INDIRECT(CONCATENATE($B10, "!A1"))="Comment ID", 1,2)))="Category", "I","J"),IF(INDIRECT(CONCATENATE($B10, "!A1"))="Comment ID", 2,3),":",IF(INDIRECT(CONCATENATE($B10, "!I", IF(INDIRECT(CONCATENATE($B10, "!A1"))="Comment ID", 1,2)))="Category", "I","J"),"99999")), "General"))</f>
        <v/>
      </c>
      <c r="G10" s="58" t="str">
        <f aca="false">IF($B10="","",C10-SUM(D10:F10))</f>
        <v/>
      </c>
      <c r="H10" s="58" t="str">
        <f aca="true">IF($B10="","",COUNTIF(INDIRECT(CONCATENATE($B10,"!",IF(INDIRECT(CONCATENATE($B10, "!I", IF(INDIRECT(CONCATENATE($B10, "!A1"))="Comment ID", 1,2)))="Category", "K","L"),IF(INDIRECT(CONCATENATE($B10, "!A1"))="Comment ID", 2,3),":",IF(INDIRECT(CONCATENATE($B10, "!I", IF(INDIRECT(CONCATENATE($B10, "!A1"))="Comment ID", 1,2)))="Category", "K","L"),"99999")), "Accepted"))</f>
        <v/>
      </c>
      <c r="I10" s="58" t="str">
        <f aca="true">IF($B10="","",COUNTIF(INDIRECT(CONCATENATE($B10,"!",IF(INDIRECT(CONCATENATE($B10, "!I", IF(INDIRECT(CONCATENATE($B10, "!A1"))="Comment ID", 1,2)))="Category", "K","L"),IF(INDIRECT(CONCATENATE($B10, "!A1"))="Comment ID", 2,3),":",IF(INDIRECT(CONCATENATE($B10, "!I", IF(INDIRECT(CONCATENATE($B10, "!A1"))="Comment ID", 1,2)))="Category", "K","L"),"99999")), "Revised"))</f>
        <v/>
      </c>
      <c r="J10" s="58" t="str">
        <f aca="true">IF($B10="","",COUNTIF(INDIRECT(CONCATENATE($B10,"!",IF(INDIRECT(CONCATENATE($B10, "!I", IF(INDIRECT(CONCATENATE($B10, "!A1"))="Comment ID", 1,2)))="Category", "K","L"),IF(INDIRECT(CONCATENATE($B10, "!A1"))="Comment ID", 2,3),":",IF(INDIRECT(CONCATENATE($B10, "!I", IF(INDIRECT(CONCATENATE($B10, "!A1"))="Comment ID", 1,2)))="Category", "K","L"),"99999")), "Rejected"))</f>
        <v/>
      </c>
      <c r="K10" s="58" t="str">
        <f aca="false">IF($B10="","",C10-SUM(H10:J10))</f>
        <v/>
      </c>
      <c r="L10" s="58"/>
      <c r="M10" s="58"/>
      <c r="N10" s="58"/>
      <c r="O10" s="58" t="str">
        <f aca="true">IF($B10="","",COUNTIF(INDIRECT(CONCATENATE($B10,"!",IF(INDIRECT(CONCATENATE($B10, "!I", IF(INDIRECT(CONCATENATE($B10, "!A1"))="Comment ID", 1,2)))="Category", "I","J"),IF(INDIRECT(CONCATENATE($B10, "!A1"))="Comment ID", 2,3),":",IF(INDIRECT(CONCATENATE($B10, "!I", IF(INDIRECT(CONCATENATE($B10, "!A1"))="Comment ID", 1,2)))="Category", "M","N"),"99999")), "Done"))</f>
        <v/>
      </c>
      <c r="P10" s="58" t="str">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
      </c>
    </row>
    <row r="11" customFormat="false" ht="15" hidden="false" customHeight="false" outlineLevel="0" collapsed="false">
      <c r="B11" s="59"/>
      <c r="C11" s="60" t="str">
        <f aca="true">IF($B11="","",COUNTIF(INDIRECT(CONCATENATE($B11,"!",IF(INDIRECT(CONCATENATE($B11, "!I", IF(INDIRECT(CONCATENATE($B11, "!A1"))="Comment ID", 1,2)))="Category", "G","H"),IF(INDIRECT(CONCATENATE($B11, "!A1"))="Comment ID", 2,3),":",IF(INDIRECT(CONCATENATE($B11, "!I", IF(INDIRECT(CONCATENATE($B11, "!A1"))="Comment ID", 1,2)))="Category", "G","H"),"99999")), "&lt;&gt;"))</f>
        <v/>
      </c>
      <c r="D11" s="60" t="str">
        <f aca="true">IF($B11="","",COUNTIF(INDIRECT(CONCATENATE($B11,"!",IF(INDIRECT(CONCATENATE($B11, "!I", IF(INDIRECT(CONCATENATE($B11, "!A1"))="Comment ID", 1,2)))="Category", "I","J"),IF(INDIRECT(CONCATENATE($B11, "!A1"))="Comment ID", 2,3),":",IF(INDIRECT(CONCATENATE($B11, "!I", IF(INDIRECT(CONCATENATE($B11, "!A1"))="Comment ID", 1,2)))="Category", "I","J"),"99999")), "Editorial"))</f>
        <v/>
      </c>
      <c r="E11" s="60" t="str">
        <f aca="true">IF($B11="","",COUNTIF(INDIRECT(CONCATENATE($B11,"!",IF(INDIRECT(CONCATENATE($B11, "!I", IF(INDIRECT(CONCATENATE($B11, "!A1"))="Comment ID", 1,2)))="Category", "I","J"),IF(INDIRECT(CONCATENATE($B11, "!A1"))="Comment ID", 2,3),":",IF(INDIRECT(CONCATENATE($B11, "!I", IF(INDIRECT(CONCATENATE($B11, "!A1"))="Comment ID", 1,2)))="Category", "I","J"),"99999")), "Technical"))</f>
        <v/>
      </c>
      <c r="F11" s="60" t="str">
        <f aca="true">IF($B11="","",COUNTIF(INDIRECT(CONCATENATE($B11,"!",IF(INDIRECT(CONCATENATE($B11, "!I", IF(INDIRECT(CONCATENATE($B11, "!A1"))="Comment ID", 1,2)))="Category", "I","J"),IF(INDIRECT(CONCATENATE($B11, "!A1"))="Comment ID", 2,3),":",IF(INDIRECT(CONCATENATE($B11, "!I", IF(INDIRECT(CONCATENATE($B11, "!A1"))="Comment ID", 1,2)))="Category", "I","J"),"99999")), "General"))</f>
        <v/>
      </c>
      <c r="G11" s="60" t="str">
        <f aca="false">IF($B11="","",C11-SUM(D11:F11))</f>
        <v/>
      </c>
      <c r="H11" s="60" t="str">
        <f aca="true">IF($B11="","",COUNTIF(INDIRECT(CONCATENATE($B11,"!",IF(INDIRECT(CONCATENATE($B11, "!I", IF(INDIRECT(CONCATENATE($B11, "!A1"))="Comment ID", 1,2)))="Category", "K","L"),IF(INDIRECT(CONCATENATE($B11, "!A1"))="Comment ID", 2,3),":",IF(INDIRECT(CONCATENATE($B11, "!I", IF(INDIRECT(CONCATENATE($B11, "!A1"))="Comment ID", 1,2)))="Category", "K","L"),"99999")), "Accepted"))</f>
        <v/>
      </c>
      <c r="I11" s="60" t="str">
        <f aca="true">IF($B11="","",COUNTIF(INDIRECT(CONCATENATE($B11,"!",IF(INDIRECT(CONCATENATE($B11, "!I", IF(INDIRECT(CONCATENATE($B11, "!A1"))="Comment ID", 1,2)))="Category", "K","L"),IF(INDIRECT(CONCATENATE($B11, "!A1"))="Comment ID", 2,3),":",IF(INDIRECT(CONCATENATE($B11, "!I", IF(INDIRECT(CONCATENATE($B11, "!A1"))="Comment ID", 1,2)))="Category", "K","L"),"99999")), "Revised"))</f>
        <v/>
      </c>
      <c r="J11" s="60" t="str">
        <f aca="true">IF($B11="","",COUNTIF(INDIRECT(CONCATENATE($B11,"!",IF(INDIRECT(CONCATENATE($B11, "!I", IF(INDIRECT(CONCATENATE($B11, "!A1"))="Comment ID", 1,2)))="Category", "K","L"),IF(INDIRECT(CONCATENATE($B11, "!A1"))="Comment ID", 2,3),":",IF(INDIRECT(CONCATENATE($B11, "!I", IF(INDIRECT(CONCATENATE($B11, "!A1"))="Comment ID", 1,2)))="Category", "K","L"),"99999")), "Rejected"))</f>
        <v/>
      </c>
      <c r="K11" s="60" t="str">
        <f aca="false">IF($B11="","",C11-SUM(H11:J11))</f>
        <v/>
      </c>
      <c r="L11" s="60"/>
      <c r="M11" s="60"/>
      <c r="N11" s="60"/>
      <c r="O11" s="60" t="str">
        <f aca="true">IF($B11="","",COUNTIF(INDIRECT(CONCATENATE($B11,"!",IF(INDIRECT(CONCATENATE($B11, "!I", IF(INDIRECT(CONCATENATE($B11, "!A1"))="Comment ID", 1,2)))="Category", "I","J"),IF(INDIRECT(CONCATENATE($B11, "!A1"))="Comment ID", 2,3),":",IF(INDIRECT(CONCATENATE($B11, "!I", IF(INDIRECT(CONCATENATE($B11, "!A1"))="Comment ID", 1,2)))="Category", "M","N"),"99999")), "Done"))</f>
        <v/>
      </c>
      <c r="P11" s="60"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57"/>
      <c r="C12" s="58" t="str">
        <f aca="true">IF($B12="","",COUNTIF(INDIRECT(CONCATENATE($B12,"!",IF(INDIRECT(CONCATENATE($B12, "!I", IF(INDIRECT(CONCATENATE($B12, "!A1"))="Comment ID", 1,2)))="Category", "G","H"),IF(INDIRECT(CONCATENATE($B12, "!A1"))="Comment ID", 2,3),":",IF(INDIRECT(CONCATENATE($B12, "!I", IF(INDIRECT(CONCATENATE($B12, "!A1"))="Comment ID", 1,2)))="Category", "G","H"),"99999")), "&lt;&gt;"))</f>
        <v/>
      </c>
      <c r="D12" s="58" t="str">
        <f aca="true">IF($B12="","",COUNTIF(INDIRECT(CONCATENATE($B12,"!",IF(INDIRECT(CONCATENATE($B12, "!I", IF(INDIRECT(CONCATENATE($B12, "!A1"))="Comment ID", 1,2)))="Category", "I","J"),IF(INDIRECT(CONCATENATE($B12, "!A1"))="Comment ID", 2,3),":",IF(INDIRECT(CONCATENATE($B12, "!I", IF(INDIRECT(CONCATENATE($B12, "!A1"))="Comment ID", 1,2)))="Category", "I","J"),"99999")), "Editorial"))</f>
        <v/>
      </c>
      <c r="E12" s="58" t="str">
        <f aca="true">IF($B12="","",COUNTIF(INDIRECT(CONCATENATE($B12,"!",IF(INDIRECT(CONCATENATE($B12, "!I", IF(INDIRECT(CONCATENATE($B12, "!A1"))="Comment ID", 1,2)))="Category", "I","J"),IF(INDIRECT(CONCATENATE($B12, "!A1"))="Comment ID", 2,3),":",IF(INDIRECT(CONCATENATE($B12, "!I", IF(INDIRECT(CONCATENATE($B12, "!A1"))="Comment ID", 1,2)))="Category", "I","J"),"99999")), "Technical"))</f>
        <v/>
      </c>
      <c r="F12" s="58" t="str">
        <f aca="true">IF($B12="","",COUNTIF(INDIRECT(CONCATENATE($B12,"!",IF(INDIRECT(CONCATENATE($B12, "!I", IF(INDIRECT(CONCATENATE($B12, "!A1"))="Comment ID", 1,2)))="Category", "I","J"),IF(INDIRECT(CONCATENATE($B12, "!A1"))="Comment ID", 2,3),":",IF(INDIRECT(CONCATENATE($B12, "!I", IF(INDIRECT(CONCATENATE($B12, "!A1"))="Comment ID", 1,2)))="Category", "I","J"),"99999")), "General"))</f>
        <v/>
      </c>
      <c r="G12" s="58" t="str">
        <f aca="false">IF($B12="","",C12-SUM(D12:F12))</f>
        <v/>
      </c>
      <c r="H12" s="58" t="str">
        <f aca="true">IF($B12="","",COUNTIF(INDIRECT(CONCATENATE($B12,"!",IF(INDIRECT(CONCATENATE($B12, "!I", IF(INDIRECT(CONCATENATE($B12, "!A1"))="Comment ID", 1,2)))="Category", "K","L"),IF(INDIRECT(CONCATENATE($B12, "!A1"))="Comment ID", 2,3),":",IF(INDIRECT(CONCATENATE($B12, "!I", IF(INDIRECT(CONCATENATE($B12, "!A1"))="Comment ID", 1,2)))="Category", "K","L"),"99999")), "Accepted"))</f>
        <v/>
      </c>
      <c r="I12" s="58" t="str">
        <f aca="true">IF($B12="","",COUNTIF(INDIRECT(CONCATENATE($B12,"!",IF(INDIRECT(CONCATENATE($B12, "!I", IF(INDIRECT(CONCATENATE($B12, "!A1"))="Comment ID", 1,2)))="Category", "K","L"),IF(INDIRECT(CONCATENATE($B12, "!A1"))="Comment ID", 2,3),":",IF(INDIRECT(CONCATENATE($B12, "!I", IF(INDIRECT(CONCATENATE($B12, "!A1"))="Comment ID", 1,2)))="Category", "K","L"),"99999")), "Revised"))</f>
        <v/>
      </c>
      <c r="J12" s="58" t="str">
        <f aca="true">IF($B12="","",COUNTIF(INDIRECT(CONCATENATE($B12,"!",IF(INDIRECT(CONCATENATE($B12, "!I", IF(INDIRECT(CONCATENATE($B12, "!A1"))="Comment ID", 1,2)))="Category", "K","L"),IF(INDIRECT(CONCATENATE($B12, "!A1"))="Comment ID", 2,3),":",IF(INDIRECT(CONCATENATE($B12, "!I", IF(INDIRECT(CONCATENATE($B12, "!A1"))="Comment ID", 1,2)))="Category", "K","L"),"99999")), "Rejected"))</f>
        <v/>
      </c>
      <c r="K12" s="58" t="str">
        <f aca="false">IF($B12="","",C12-SUM(H12:J12))</f>
        <v/>
      </c>
      <c r="L12" s="58"/>
      <c r="M12" s="58"/>
      <c r="N12" s="58"/>
      <c r="O12" s="58" t="str">
        <f aca="true">IF($B12="","",COUNTIF(INDIRECT(CONCATENATE($B12,"!",IF(INDIRECT(CONCATENATE($B12, "!I", IF(INDIRECT(CONCATENATE($B12, "!A1"))="Comment ID", 1,2)))="Category", "I","J"),IF(INDIRECT(CONCATENATE($B12, "!A1"))="Comment ID", 2,3),":",IF(INDIRECT(CONCATENATE($B12, "!I", IF(INDIRECT(CONCATENATE($B12, "!A1"))="Comment ID", 1,2)))="Category", "M","N"),"99999")), "Done"))</f>
        <v/>
      </c>
      <c r="P12" s="58"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59"/>
      <c r="C13" s="60" t="str">
        <f aca="true">IF($B13="","",COUNTIF(INDIRECT(CONCATENATE($B13,"!",IF(INDIRECT(CONCATENATE($B13, "!I", IF(INDIRECT(CONCATENATE($B13, "!A1"))="Comment ID", 1,2)))="Category", "G","H"),IF(INDIRECT(CONCATENATE($B13, "!A1"))="Comment ID", 2,3),":",IF(INDIRECT(CONCATENATE($B13, "!I", IF(INDIRECT(CONCATENATE($B13, "!A1"))="Comment ID", 1,2)))="Category", "G","H"),"99999")), "&lt;&gt;"))</f>
        <v/>
      </c>
      <c r="D13" s="60" t="str">
        <f aca="true">IF($B13="","",COUNTIF(INDIRECT(CONCATENATE($B13,"!",IF(INDIRECT(CONCATENATE($B13, "!I", IF(INDIRECT(CONCATENATE($B13, "!A1"))="Comment ID", 1,2)))="Category", "I","J"),IF(INDIRECT(CONCATENATE($B13, "!A1"))="Comment ID", 2,3),":",IF(INDIRECT(CONCATENATE($B13, "!I", IF(INDIRECT(CONCATENATE($B13, "!A1"))="Comment ID", 1,2)))="Category", "I","J"),"99999")), "Editorial"))</f>
        <v/>
      </c>
      <c r="E13" s="60" t="str">
        <f aca="true">IF($B13="","",COUNTIF(INDIRECT(CONCATENATE($B13,"!",IF(INDIRECT(CONCATENATE($B13, "!I", IF(INDIRECT(CONCATENATE($B13, "!A1"))="Comment ID", 1,2)))="Category", "I","J"),IF(INDIRECT(CONCATENATE($B13, "!A1"))="Comment ID", 2,3),":",IF(INDIRECT(CONCATENATE($B13, "!I", IF(INDIRECT(CONCATENATE($B13, "!A1"))="Comment ID", 1,2)))="Category", "I","J"),"99999")), "Technical"))</f>
        <v/>
      </c>
      <c r="F13" s="60" t="str">
        <f aca="true">IF($B13="","",COUNTIF(INDIRECT(CONCATENATE($B13,"!",IF(INDIRECT(CONCATENATE($B13, "!I", IF(INDIRECT(CONCATENATE($B13, "!A1"))="Comment ID", 1,2)))="Category", "I","J"),IF(INDIRECT(CONCATENATE($B13, "!A1"))="Comment ID", 2,3),":",IF(INDIRECT(CONCATENATE($B13, "!I", IF(INDIRECT(CONCATENATE($B13, "!A1"))="Comment ID", 1,2)))="Category", "I","J"),"99999")), "General"))</f>
        <v/>
      </c>
      <c r="G13" s="60" t="str">
        <f aca="false">IF($B13="","",C13-SUM(D13:F13))</f>
        <v/>
      </c>
      <c r="H13" s="60" t="str">
        <f aca="true">IF($B13="","",COUNTIF(INDIRECT(CONCATENATE($B13,"!",IF(INDIRECT(CONCATENATE($B13, "!I", IF(INDIRECT(CONCATENATE($B13, "!A1"))="Comment ID", 1,2)))="Category", "K","L"),IF(INDIRECT(CONCATENATE($B13, "!A1"))="Comment ID", 2,3),":",IF(INDIRECT(CONCATENATE($B13, "!I", IF(INDIRECT(CONCATENATE($B13, "!A1"))="Comment ID", 1,2)))="Category", "K","L"),"99999")), "Accepted"))</f>
        <v/>
      </c>
      <c r="I13" s="60" t="str">
        <f aca="true">IF($B13="","",COUNTIF(INDIRECT(CONCATENATE($B13,"!",IF(INDIRECT(CONCATENATE($B13, "!I", IF(INDIRECT(CONCATENATE($B13, "!A1"))="Comment ID", 1,2)))="Category", "K","L"),IF(INDIRECT(CONCATENATE($B13, "!A1"))="Comment ID", 2,3),":",IF(INDIRECT(CONCATENATE($B13, "!I", IF(INDIRECT(CONCATENATE($B13, "!A1"))="Comment ID", 1,2)))="Category", "K","L"),"99999")), "Revised"))</f>
        <v/>
      </c>
      <c r="J13" s="60" t="str">
        <f aca="true">IF($B13="","",COUNTIF(INDIRECT(CONCATENATE($B13,"!",IF(INDIRECT(CONCATENATE($B13, "!I", IF(INDIRECT(CONCATENATE($B13, "!A1"))="Comment ID", 1,2)))="Category", "K","L"),IF(INDIRECT(CONCATENATE($B13, "!A1"))="Comment ID", 2,3),":",IF(INDIRECT(CONCATENATE($B13, "!I", IF(INDIRECT(CONCATENATE($B13, "!A1"))="Comment ID", 1,2)))="Category", "K","L"),"99999")), "Rejected"))</f>
        <v/>
      </c>
      <c r="K13" s="60" t="str">
        <f aca="false">IF($B13="","",C13-SUM(H13:J13))</f>
        <v/>
      </c>
      <c r="L13" s="60"/>
      <c r="M13" s="60"/>
      <c r="N13" s="60"/>
      <c r="O13" s="60" t="str">
        <f aca="true">IF($B13="","",COUNTIF(INDIRECT(CONCATENATE($B13,"!",IF(INDIRECT(CONCATENATE($B13, "!I", IF(INDIRECT(CONCATENATE($B13, "!A1"))="Comment ID", 1,2)))="Category", "I","J"),IF(INDIRECT(CONCATENATE($B13, "!A1"))="Comment ID", 2,3),":",IF(INDIRECT(CONCATENATE($B13, "!I", IF(INDIRECT(CONCATENATE($B13, "!A1"))="Comment ID", 1,2)))="Category", "M","N"),"99999")), "Done"))</f>
        <v/>
      </c>
      <c r="P13" s="60"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7"/>
      <c r="C14" s="58" t="str">
        <f aca="true">IF($B14="","",COUNTIF(INDIRECT(CONCATENATE($B14,"!",IF(INDIRECT(CONCATENATE($B14, "!I", IF(INDIRECT(CONCATENATE($B14, "!A1"))="Comment ID", 1,2)))="Category", "G","H"),IF(INDIRECT(CONCATENATE($B14, "!A1"))="Comment ID", 2,3),":",IF(INDIRECT(CONCATENATE($B14, "!I", IF(INDIRECT(CONCATENATE($B14, "!A1"))="Comment ID", 1,2)))="Category", "G","H"),"99999")), "&lt;&gt;"))</f>
        <v/>
      </c>
      <c r="D14" s="58" t="str">
        <f aca="true">IF($B14="","",COUNTIF(INDIRECT(CONCATENATE($B14,"!",IF(INDIRECT(CONCATENATE($B14, "!I", IF(INDIRECT(CONCATENATE($B14, "!A1"))="Comment ID", 1,2)))="Category", "I","J"),IF(INDIRECT(CONCATENATE($B14, "!A1"))="Comment ID", 2,3),":",IF(INDIRECT(CONCATENATE($B14, "!I", IF(INDIRECT(CONCATENATE($B14, "!A1"))="Comment ID", 1,2)))="Category", "I","J"),"99999")), "Editorial"))</f>
        <v/>
      </c>
      <c r="E14" s="58" t="str">
        <f aca="true">IF($B14="","",COUNTIF(INDIRECT(CONCATENATE($B14,"!",IF(INDIRECT(CONCATENATE($B14, "!I", IF(INDIRECT(CONCATENATE($B14, "!A1"))="Comment ID", 1,2)))="Category", "I","J"),IF(INDIRECT(CONCATENATE($B14, "!A1"))="Comment ID", 2,3),":",IF(INDIRECT(CONCATENATE($B14, "!I", IF(INDIRECT(CONCATENATE($B14, "!A1"))="Comment ID", 1,2)))="Category", "I","J"),"99999")), "Technical"))</f>
        <v/>
      </c>
      <c r="F14" s="58" t="str">
        <f aca="true">IF($B14="","",COUNTIF(INDIRECT(CONCATENATE($B14,"!",IF(INDIRECT(CONCATENATE($B14, "!I", IF(INDIRECT(CONCATENATE($B14, "!A1"))="Comment ID", 1,2)))="Category", "I","J"),IF(INDIRECT(CONCATENATE($B14, "!A1"))="Comment ID", 2,3),":",IF(INDIRECT(CONCATENATE($B14, "!I", IF(INDIRECT(CONCATENATE($B14, "!A1"))="Comment ID", 1,2)))="Category", "I","J"),"99999")), "General"))</f>
        <v/>
      </c>
      <c r="G14" s="58" t="str">
        <f aca="false">IF($B14="","",C14-SUM(D14:F14))</f>
        <v/>
      </c>
      <c r="H14" s="58" t="str">
        <f aca="true">IF($B14="","",COUNTIF(INDIRECT(CONCATENATE($B14,"!",IF(INDIRECT(CONCATENATE($B14, "!I", IF(INDIRECT(CONCATENATE($B14, "!A1"))="Comment ID", 1,2)))="Category", "K","L"),IF(INDIRECT(CONCATENATE($B14, "!A1"))="Comment ID", 2,3),":",IF(INDIRECT(CONCATENATE($B14, "!I", IF(INDIRECT(CONCATENATE($B14, "!A1"))="Comment ID", 1,2)))="Category", "K","L"),"99999")), "Accepted"))</f>
        <v/>
      </c>
      <c r="I14" s="58" t="str">
        <f aca="true">IF($B14="","",COUNTIF(INDIRECT(CONCATENATE($B14,"!",IF(INDIRECT(CONCATENATE($B14, "!I", IF(INDIRECT(CONCATENATE($B14, "!A1"))="Comment ID", 1,2)))="Category", "K","L"),IF(INDIRECT(CONCATENATE($B14, "!A1"))="Comment ID", 2,3),":",IF(INDIRECT(CONCATENATE($B14, "!I", IF(INDIRECT(CONCATENATE($B14, "!A1"))="Comment ID", 1,2)))="Category", "K","L"),"99999")), "Revised"))</f>
        <v/>
      </c>
      <c r="J14" s="58" t="str">
        <f aca="true">IF($B14="","",COUNTIF(INDIRECT(CONCATENATE($B14,"!",IF(INDIRECT(CONCATENATE($B14, "!I", IF(INDIRECT(CONCATENATE($B14, "!A1"))="Comment ID", 1,2)))="Category", "K","L"),IF(INDIRECT(CONCATENATE($B14, "!A1"))="Comment ID", 2,3),":",IF(INDIRECT(CONCATENATE($B14, "!I", IF(INDIRECT(CONCATENATE($B14, "!A1"))="Comment ID", 1,2)))="Category", "K","L"),"99999")), "Rejected"))</f>
        <v/>
      </c>
      <c r="K14" s="58" t="str">
        <f aca="false">IF($B14="","",C14-SUM(H14:J14))</f>
        <v/>
      </c>
      <c r="L14" s="58"/>
      <c r="M14" s="58"/>
      <c r="N14" s="58"/>
      <c r="O14" s="58" t="str">
        <f aca="true">IF($B14="","",COUNTIF(INDIRECT(CONCATENATE($B14,"!",IF(INDIRECT(CONCATENATE($B14, "!I", IF(INDIRECT(CONCATENATE($B14, "!A1"))="Comment ID", 1,2)))="Category", "I","J"),IF(INDIRECT(CONCATENATE($B14, "!A1"))="Comment ID", 2,3),":",IF(INDIRECT(CONCATENATE($B14, "!I", IF(INDIRECT(CONCATENATE($B14, "!A1"))="Comment ID", 1,2)))="Category", "M","N"),"99999")), "Done"))</f>
        <v/>
      </c>
      <c r="P14" s="58"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45299</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2024-01-15T13:34:00Z</dcterms:modified>
  <cp:revision>165</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