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7.xml.rels" ContentType="application/vnd.openxmlformats-package.relationships+xml"/>
  <Override PartName="/xl/worksheets/_rels/sheet1.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Statistics" sheetId="7" state="visible" r:id="rId8"/>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<sst xmlns="http://schemas.openxmlformats.org/spreadsheetml/2006/main" count="6665" uniqueCount="2038">
  <si>
    <t xml:space="preserve">Nov 2023</t>
  </si>
  <si>
    <t xml:space="preserve">15-23-0497-15-04me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</si>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</sst>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9"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69"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209880</xdr:colOff>
      <xdr:row>22</xdr:row>
      <xdr:rowOff>128520</xdr:rowOff>
    </xdr:to>
    <xdr:sp>
      <xdr:nvSpPr>
        <xdr:cNvPr id="0" name="Text Frame 1"/>
        <xdr:cNvSpPr/>
      </xdr:nvSpPr>
      <xdr:spPr>
        <a:xfrm>
          <a:off x="372600" y="2873880"/>
          <a:ext cx="2057400" cy="13143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 activeCellId="0" sqref="E1"/>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254" activeCellId="0" sqref="M254"/>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K21" activeCellId="0" sqref="K21"/>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42"/>
      <c r="C2" s="42"/>
      <c r="D2" s="43" t="s">
        <v>34</v>
      </c>
      <c r="E2" s="43"/>
      <c r="F2" s="43"/>
      <c r="G2" s="43"/>
      <c r="H2" s="43" t="s">
        <v>2026</v>
      </c>
      <c r="I2" s="43"/>
      <c r="J2" s="43"/>
      <c r="K2" s="43"/>
      <c r="L2" s="43" t="s">
        <v>2027</v>
      </c>
      <c r="M2" s="43"/>
      <c r="N2" s="43"/>
      <c r="O2" s="43" t="s">
        <v>2028</v>
      </c>
      <c r="P2" s="43"/>
      <c r="Q2" s="44"/>
    </row>
    <row r="3" customFormat="false" ht="15" hidden="false" customHeight="false" outlineLevel="0" collapsed="false">
      <c r="B3" s="45" t="s">
        <v>2029</v>
      </c>
      <c r="C3" s="46" t="s">
        <v>2030</v>
      </c>
      <c r="D3" s="46" t="s">
        <v>50</v>
      </c>
      <c r="E3" s="46" t="s">
        <v>124</v>
      </c>
      <c r="F3" s="46" t="s">
        <v>68</v>
      </c>
      <c r="G3" s="46" t="s">
        <v>2031</v>
      </c>
      <c r="H3" s="46" t="s">
        <v>52</v>
      </c>
      <c r="I3" s="46" t="s">
        <v>70</v>
      </c>
      <c r="J3" s="46" t="s">
        <v>78</v>
      </c>
      <c r="K3" s="46" t="s">
        <v>2027</v>
      </c>
      <c r="L3" s="46" t="s">
        <v>50</v>
      </c>
      <c r="M3" s="46" t="s">
        <v>124</v>
      </c>
      <c r="N3" s="46" t="s">
        <v>2032</v>
      </c>
      <c r="O3" s="46" t="s">
        <v>42</v>
      </c>
      <c r="P3" s="46" t="s">
        <v>2033</v>
      </c>
    </row>
    <row r="4" customFormat="false" ht="15" hidden="false" customHeight="false" outlineLevel="0" collapsed="false">
      <c r="B4" s="47" t="s">
        <v>2034</v>
      </c>
      <c r="C4" s="48" t="n">
        <f aca="true">IF($B4="","",COUNTIF(INDIRECT(CONCATENATE($B4,"!",IF(INDIRECT(CONCATENATE($B4, "!I", IF(INDIRECT(CONCATENATE($B4, "!A1"))="Comment ID", 1,2)))="Category", "G","H"),IF(INDIRECT(CONCATENATE($B4, "!A1"))="Comment ID", 2,3),":",IF(INDIRECT(CONCATENATE($B4, "!I", IF(INDIRECT(CONCATENATE($B4, "!A1"))="Comment ID", 1,2)))="Category", "G","H"),"99999")), "&lt;&gt;"))</f>
        <v>141</v>
      </c>
      <c r="D4" s="48" t="n">
        <f aca="true">IF($B4="","",COUNTIF(INDIRECT(CONCATENATE($B4,"!",IF(INDIRECT(CONCATENATE($B4, "!I", IF(INDIRECT(CONCATENATE($B4, "!A1"))="Comment ID", 1,2)))="Category", "I","J"),IF(INDIRECT(CONCATENATE($B4, "!A1"))="Comment ID", 2,3),":",IF(INDIRECT(CONCATENATE($B4, "!I", IF(INDIRECT(CONCATENATE($B4, "!A1"))="Comment ID", 1,2)))="Category", "I","J"),"99999")), "Editorial"))</f>
        <v>115</v>
      </c>
      <c r="E4" s="48" t="n">
        <f aca="true">IF($B4="","",COUNTIF(INDIRECT(CONCATENATE($B4,"!",IF(INDIRECT(CONCATENATE($B4, "!I", IF(INDIRECT(CONCATENATE($B4, "!A1"))="Comment ID", 1,2)))="Category", "I","J"),IF(INDIRECT(CONCATENATE($B4, "!A1"))="Comment ID", 2,3),":",IF(INDIRECT(CONCATENATE($B4, "!I", IF(INDIRECT(CONCATENATE($B4, "!A1"))="Comment ID", 1,2)))="Category", "I","J"),"99999")), "Technical"))</f>
        <v>21</v>
      </c>
      <c r="F4" s="48" t="n">
        <f aca="true">IF($B4="","",COUNTIF(INDIRECT(CONCATENATE($B4,"!",IF(INDIRECT(CONCATENATE($B4, "!I", IF(INDIRECT(CONCATENATE($B4, "!A1"))="Comment ID", 1,2)))="Category", "I","J"),IF(INDIRECT(CONCATENATE($B4, "!A1"))="Comment ID", 2,3),":",IF(INDIRECT(CONCATENATE($B4, "!I", IF(INDIRECT(CONCATENATE($B4, "!A1"))="Comment ID", 1,2)))="Category", "I","J"),"99999")), "General"))</f>
        <v>3</v>
      </c>
      <c r="G4" s="48" t="n">
        <f aca="false">IF($B4="","",C4-SUM(D4:F4))</f>
        <v>2</v>
      </c>
      <c r="H4" s="48" t="n">
        <f aca="true">IF($B4="","",COUNTIF(INDIRECT(CONCATENATE($B4,"!",IF(INDIRECT(CONCATENATE($B4, "!I", IF(INDIRECT(CONCATENATE($B4, "!A1"))="Comment ID", 1,2)))="Category", "K","L"),IF(INDIRECT(CONCATENATE($B4, "!A1"))="Comment ID", 2,3),":",IF(INDIRECT(CONCATENATE($B4, "!I", IF(INDIRECT(CONCATENATE($B4, "!A1"))="Comment ID", 1,2)))="Category", "K","L"),"99999")), "Accepted"))</f>
        <v>89</v>
      </c>
      <c r="I4" s="48" t="n">
        <f aca="true">IF($B4="","",COUNTIF(INDIRECT(CONCATENATE($B4,"!",IF(INDIRECT(CONCATENATE($B4, "!I", IF(INDIRECT(CONCATENATE($B4, "!A1"))="Comment ID", 1,2)))="Category", "K","L"),IF(INDIRECT(CONCATENATE($B4, "!A1"))="Comment ID", 2,3),":",IF(INDIRECT(CONCATENATE($B4, "!I", IF(INDIRECT(CONCATENATE($B4, "!A1"))="Comment ID", 1,2)))="Category", "K","L"),"99999")), "Revised"))</f>
        <v>20</v>
      </c>
      <c r="J4" s="48" t="n">
        <f aca="true">IF($B4="","",COUNTIF(INDIRECT(CONCATENATE($B4,"!",IF(INDIRECT(CONCATENATE($B4, "!I", IF(INDIRECT(CONCATENATE($B4, "!A1"))="Comment ID", 1,2)))="Category", "K","L"),IF(INDIRECT(CONCATENATE($B4, "!A1"))="Comment ID", 2,3),":",IF(INDIRECT(CONCATENATE($B4, "!I", IF(INDIRECT(CONCATENATE($B4, "!A1"))="Comment ID", 1,2)))="Category", "K","L"),"99999")), "Rejected"))</f>
        <v>32</v>
      </c>
      <c r="K4" s="48" t="n">
        <f aca="false">IF($B4="","",C4-SUM(H4:J4))</f>
        <v>0</v>
      </c>
      <c r="L4" s="48"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48"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48"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48" t="n">
        <f aca="true">IF($B4="","",COUNTIF(INDIRECT(CONCATENATE($B4,"!",IF(INDIRECT(CONCATENATE($B4, "!I", IF(INDIRECT(CONCATENATE($B4, "!A1"))="Comment ID", 1,2)))="Category", "I","J"),IF(INDIRECT(CONCATENATE($B4, "!A1"))="Comment ID", 2,3),":",IF(INDIRECT(CONCATENATE($B4, "!I", IF(INDIRECT(CONCATENATE($B4, "!A1"))="Comment ID", 1,2)))="Category", "M","N"),"99999")), "Done"))</f>
        <v>109</v>
      </c>
      <c r="P4" s="48"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49" t="s">
        <v>2035</v>
      </c>
      <c r="C5" s="50" t="n">
        <f aca="true">IF($B5="","",COUNTIF(INDIRECT(CONCATENATE($B5,"!",IF(INDIRECT(CONCATENATE($B5, "!I", IF(INDIRECT(CONCATENATE($B5, "!A1"))="Comment ID", 1,2)))="Category", "G","H"),IF(INDIRECT(CONCATENATE($B5, "!A1"))="Comment ID", 2,3),":",IF(INDIRECT(CONCATENATE($B5, "!I", IF(INDIRECT(CONCATENATE($B5, "!A1"))="Comment ID", 1,2)))="Category", "G","H"),"99999")), "&lt;&gt;"))</f>
        <v>182</v>
      </c>
      <c r="D5" s="50" t="n">
        <f aca="true">IF($B5="","",COUNTIF(INDIRECT(CONCATENATE($B5,"!",IF(INDIRECT(CONCATENATE($B5, "!I", IF(INDIRECT(CONCATENATE($B5, "!A1"))="Comment ID", 1,2)))="Category", "I","J"),IF(INDIRECT(CONCATENATE($B5, "!A1"))="Comment ID", 2,3),":",IF(INDIRECT(CONCATENATE($B5, "!I", IF(INDIRECT(CONCATENATE($B5, "!A1"))="Comment ID", 1,2)))="Category", "I","J"),"99999")), "Editorial"))</f>
        <v>126</v>
      </c>
      <c r="E5" s="50" t="n">
        <f aca="true">IF($B5="","",COUNTIF(INDIRECT(CONCATENATE($B5,"!",IF(INDIRECT(CONCATENATE($B5, "!I", IF(INDIRECT(CONCATENATE($B5, "!A1"))="Comment ID", 1,2)))="Category", "I","J"),IF(INDIRECT(CONCATENATE($B5, "!A1"))="Comment ID", 2,3),":",IF(INDIRECT(CONCATENATE($B5, "!I", IF(INDIRECT(CONCATENATE($B5, "!A1"))="Comment ID", 1,2)))="Category", "I","J"),"99999")), "Technical"))</f>
        <v>56</v>
      </c>
      <c r="F5" s="50" t="n">
        <f aca="true">IF($B5="","",COUNTIF(INDIRECT(CONCATENATE($B5,"!",IF(INDIRECT(CONCATENATE($B5, "!I", IF(INDIRECT(CONCATENATE($B5, "!A1"))="Comment ID", 1,2)))="Category", "I","J"),IF(INDIRECT(CONCATENATE($B5, "!A1"))="Comment ID", 2,3),":",IF(INDIRECT(CONCATENATE($B5, "!I", IF(INDIRECT(CONCATENATE($B5, "!A1"))="Comment ID", 1,2)))="Category", "I","J"),"99999")), "General"))</f>
        <v>0</v>
      </c>
      <c r="G5" s="50" t="n">
        <f aca="false">IF($B5="","",C5-SUM(D5:F5))</f>
        <v>0</v>
      </c>
      <c r="H5" s="50" t="n">
        <f aca="true">IF($B5="","",COUNTIF(INDIRECT(CONCATENATE($B5,"!",IF(INDIRECT(CONCATENATE($B5, "!I", IF(INDIRECT(CONCATENATE($B5, "!A1"))="Comment ID", 1,2)))="Category", "K","L"),IF(INDIRECT(CONCATENATE($B5, "!A1"))="Comment ID", 2,3),":",IF(INDIRECT(CONCATENATE($B5, "!I", IF(INDIRECT(CONCATENATE($B5, "!A1"))="Comment ID", 1,2)))="Category", "K","L"),"99999")), "Accepted"))</f>
        <v>151</v>
      </c>
      <c r="I5" s="50" t="n">
        <f aca="true">IF($B5="","",COUNTIF(INDIRECT(CONCATENATE($B5,"!",IF(INDIRECT(CONCATENATE($B5, "!I", IF(INDIRECT(CONCATENATE($B5, "!A1"))="Comment ID", 1,2)))="Category", "K","L"),IF(INDIRECT(CONCATENATE($B5, "!A1"))="Comment ID", 2,3),":",IF(INDIRECT(CONCATENATE($B5, "!I", IF(INDIRECT(CONCATENATE($B5, "!A1"))="Comment ID", 1,2)))="Category", "K","L"),"99999")), "Revised"))</f>
        <v>26</v>
      </c>
      <c r="J5" s="50" t="n">
        <f aca="true">IF($B5="","",COUNTIF(INDIRECT(CONCATENATE($B5,"!",IF(INDIRECT(CONCATENATE($B5, "!I", IF(INDIRECT(CONCATENATE($B5, "!A1"))="Comment ID", 1,2)))="Category", "K","L"),IF(INDIRECT(CONCATENATE($B5, "!A1"))="Comment ID", 2,3),":",IF(INDIRECT(CONCATENATE($B5, "!I", IF(INDIRECT(CONCATENATE($B5, "!A1"))="Comment ID", 1,2)))="Category", "K","L"),"99999")), "Rejected"))</f>
        <v>5</v>
      </c>
      <c r="K5" s="50" t="n">
        <f aca="false">IF($B5="","",C5-SUM(H5:J5))</f>
        <v>0</v>
      </c>
      <c r="L5" s="50"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50"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50"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50" t="n">
        <f aca="true">IF($B5="","",COUNTIF(INDIRECT(CONCATENATE($B5,"!",IF(INDIRECT(CONCATENATE($B5, "!I", IF(INDIRECT(CONCATENATE($B5, "!A1"))="Comment ID", 1,2)))="Category", "I","J"),IF(INDIRECT(CONCATENATE($B5, "!A1"))="Comment ID", 2,3),":",IF(INDIRECT(CONCATENATE($B5, "!I", IF(INDIRECT(CONCATENATE($B5, "!A1"))="Comment ID", 1,2)))="Category", "M","N"),"99999")), "Done"))</f>
        <v>176</v>
      </c>
      <c r="P5" s="50"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47" t="s">
        <v>2036</v>
      </c>
      <c r="C6" s="48" t="n">
        <f aca="true">IF($B6="","",COUNTIF(INDIRECT(CONCATENATE($B6,"!",IF(INDIRECT(CONCATENATE($B6, "!I", IF(INDIRECT(CONCATENATE($B6, "!A1"))="Comment ID", 1,2)))="Category", "G","H"),IF(INDIRECT(CONCATENATE($B6, "!A1"))="Comment ID", 2,3),":",IF(INDIRECT(CONCATENATE($B6, "!I", IF(INDIRECT(CONCATENATE($B6, "!A1"))="Comment ID", 1,2)))="Category", "G","H"),"99999")), "&lt;&gt;"))</f>
        <v>310</v>
      </c>
      <c r="D6" s="48" t="n">
        <f aca="true">IF($B6="","",COUNTIF(INDIRECT(CONCATENATE($B6,"!",IF(INDIRECT(CONCATENATE($B6, "!I", IF(INDIRECT(CONCATENATE($B6, "!A1"))="Comment ID", 1,2)))="Category", "I","J"),IF(INDIRECT(CONCATENATE($B6, "!A1"))="Comment ID", 2,3),":",IF(INDIRECT(CONCATENATE($B6, "!I", IF(INDIRECT(CONCATENATE($B6, "!A1"))="Comment ID", 1,2)))="Category", "I","J"),"99999")), "Editorial"))</f>
        <v>184</v>
      </c>
      <c r="E6" s="48" t="n">
        <f aca="true">IF($B6="","",COUNTIF(INDIRECT(CONCATENATE($B6,"!",IF(INDIRECT(CONCATENATE($B6, "!I", IF(INDIRECT(CONCATENATE($B6, "!A1"))="Comment ID", 1,2)))="Category", "I","J"),IF(INDIRECT(CONCATENATE($B6, "!A1"))="Comment ID", 2,3),":",IF(INDIRECT(CONCATENATE($B6, "!I", IF(INDIRECT(CONCATENATE($B6, "!A1"))="Comment ID", 1,2)))="Category", "I","J"),"99999")), "Technical"))</f>
        <v>125</v>
      </c>
      <c r="F6" s="48" t="n">
        <f aca="true">IF($B6="","",COUNTIF(INDIRECT(CONCATENATE($B6,"!",IF(INDIRECT(CONCATENATE($B6, "!I", IF(INDIRECT(CONCATENATE($B6, "!A1"))="Comment ID", 1,2)))="Category", "I","J"),IF(INDIRECT(CONCATENATE($B6, "!A1"))="Comment ID", 2,3),":",IF(INDIRECT(CONCATENATE($B6, "!I", IF(INDIRECT(CONCATENATE($B6, "!A1"))="Comment ID", 1,2)))="Category", "I","J"),"99999")), "General"))</f>
        <v>0</v>
      </c>
      <c r="G6" s="48" t="n">
        <f aca="false">IF($B6="","",C6-SUM(D6:F6))</f>
        <v>1</v>
      </c>
      <c r="H6" s="48" t="n">
        <f aca="true">IF($B6="","",COUNTIF(INDIRECT(CONCATENATE($B6,"!",IF(INDIRECT(CONCATENATE($B6, "!I", IF(INDIRECT(CONCATENATE($B6, "!A1"))="Comment ID", 1,2)))="Category", "K","L"),IF(INDIRECT(CONCATENATE($B6, "!A1"))="Comment ID", 2,3),":",IF(INDIRECT(CONCATENATE($B6, "!I", IF(INDIRECT(CONCATENATE($B6, "!A1"))="Comment ID", 1,2)))="Category", "K","L"),"99999")), "Accepted"))</f>
        <v>226</v>
      </c>
      <c r="I6" s="48" t="n">
        <f aca="true">IF($B6="","",COUNTIF(INDIRECT(CONCATENATE($B6,"!",IF(INDIRECT(CONCATENATE($B6, "!I", IF(INDIRECT(CONCATENATE($B6, "!A1"))="Comment ID", 1,2)))="Category", "K","L"),IF(INDIRECT(CONCATENATE($B6, "!A1"))="Comment ID", 2,3),":",IF(INDIRECT(CONCATENATE($B6, "!I", IF(INDIRECT(CONCATENATE($B6, "!A1"))="Comment ID", 1,2)))="Category", "K","L"),"99999")), "Revised"))</f>
        <v>47</v>
      </c>
      <c r="J6" s="48" t="n">
        <f aca="true">IF($B6="","",COUNTIF(INDIRECT(CONCATENATE($B6,"!",IF(INDIRECT(CONCATENATE($B6, "!I", IF(INDIRECT(CONCATENATE($B6, "!A1"))="Comment ID", 1,2)))="Category", "K","L"),IF(INDIRECT(CONCATENATE($B6, "!A1"))="Comment ID", 2,3),":",IF(INDIRECT(CONCATENATE($B6, "!I", IF(INDIRECT(CONCATENATE($B6, "!A1"))="Comment ID", 1,2)))="Category", "K","L"),"99999")), "Rejected"))</f>
        <v>37</v>
      </c>
      <c r="K6" s="48" t="n">
        <f aca="false">IF($B6="","",C6-SUM(H6:J6))</f>
        <v>0</v>
      </c>
      <c r="L6" s="48"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48"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48"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48" t="n">
        <f aca="true">IF($B6="","",COUNTIF(INDIRECT(CONCATENATE($B6,"!",IF(INDIRECT(CONCATENATE($B6, "!I", IF(INDIRECT(CONCATENATE($B6, "!A1"))="Comment ID", 1,2)))="Category", "I","J"),IF(INDIRECT(CONCATENATE($B6, "!A1"))="Comment ID", 2,3),":",IF(INDIRECT(CONCATENATE($B6, "!I", IF(INDIRECT(CONCATENATE($B6, "!A1"))="Comment ID", 1,2)))="Category", "M","N"),"99999")), "Done"))</f>
        <v>273</v>
      </c>
      <c r="P6" s="48"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49" t="s">
        <v>2037</v>
      </c>
      <c r="C7" s="50" t="n">
        <f aca="true">IF($B7="","",COUNTIF(INDIRECT(CONCATENATE($B7,"!",IF(INDIRECT(CONCATENATE($B7, "!I", IF(INDIRECT(CONCATENATE($B7, "!A1"))="Comment ID", 1,2)))="Category", "G","H"),IF(INDIRECT(CONCATENATE($B7, "!A1"))="Comment ID", 2,3),":",IF(INDIRECT(CONCATENATE($B7, "!I", IF(INDIRECT(CONCATENATE($B7, "!A1"))="Comment ID", 1,2)))="Category", "G","H"),"99999")), "&lt;&gt;"))</f>
        <v>3</v>
      </c>
      <c r="D7" s="50" t="n">
        <f aca="true">IF($B7="","",COUNTIF(INDIRECT(CONCATENATE($B7,"!",IF(INDIRECT(CONCATENATE($B7, "!I", IF(INDIRECT(CONCATENATE($B7, "!A1"))="Comment ID", 1,2)))="Category", "I","J"),IF(INDIRECT(CONCATENATE($B7, "!A1"))="Comment ID", 2,3),":",IF(INDIRECT(CONCATENATE($B7, "!I", IF(INDIRECT(CONCATENATE($B7, "!A1"))="Comment ID", 1,2)))="Category", "I","J"),"99999")), "Editorial"))</f>
        <v>2</v>
      </c>
      <c r="E7" s="50" t="n">
        <f aca="true">IF($B7="","",COUNTIF(INDIRECT(CONCATENATE($B7,"!",IF(INDIRECT(CONCATENATE($B7, "!I", IF(INDIRECT(CONCATENATE($B7, "!A1"))="Comment ID", 1,2)))="Category", "I","J"),IF(INDIRECT(CONCATENATE($B7, "!A1"))="Comment ID", 2,3),":",IF(INDIRECT(CONCATENATE($B7, "!I", IF(INDIRECT(CONCATENATE($B7, "!A1"))="Comment ID", 1,2)))="Category", "I","J"),"99999")), "Technical"))</f>
        <v>1</v>
      </c>
      <c r="F7" s="50" t="n">
        <f aca="true">IF($B7="","",COUNTIF(INDIRECT(CONCATENATE($B7,"!",IF(INDIRECT(CONCATENATE($B7, "!I", IF(INDIRECT(CONCATENATE($B7, "!A1"))="Comment ID", 1,2)))="Category", "I","J"),IF(INDIRECT(CONCATENATE($B7, "!A1"))="Comment ID", 2,3),":",IF(INDIRECT(CONCATENATE($B7, "!I", IF(INDIRECT(CONCATENATE($B7, "!A1"))="Comment ID", 1,2)))="Category", "I","J"),"99999")), "General"))</f>
        <v>0</v>
      </c>
      <c r="G7" s="50" t="n">
        <f aca="false">IF($B7="","",C7-SUM(D7:F7))</f>
        <v>0</v>
      </c>
      <c r="H7" s="50" t="n">
        <f aca="true">IF($B7="","",COUNTIF(INDIRECT(CONCATENATE($B7,"!",IF(INDIRECT(CONCATENATE($B7, "!I", IF(INDIRECT(CONCATENATE($B7, "!A1"))="Comment ID", 1,2)))="Category", "K","L"),IF(INDIRECT(CONCATENATE($B7, "!A1"))="Comment ID", 2,3),":",IF(INDIRECT(CONCATENATE($B7, "!I", IF(INDIRECT(CONCATENATE($B7, "!A1"))="Comment ID", 1,2)))="Category", "K","L"),"99999")), "Accepted"))</f>
        <v>3</v>
      </c>
      <c r="I7" s="50" t="n">
        <f aca="true">IF($B7="","",COUNTIF(INDIRECT(CONCATENATE($B7,"!",IF(INDIRECT(CONCATENATE($B7, "!I", IF(INDIRECT(CONCATENATE($B7, "!A1"))="Comment ID", 1,2)))="Category", "K","L"),IF(INDIRECT(CONCATENATE($B7, "!A1"))="Comment ID", 2,3),":",IF(INDIRECT(CONCATENATE($B7, "!I", IF(INDIRECT(CONCATENATE($B7, "!A1"))="Comment ID", 1,2)))="Category", "K","L"),"99999")), "Revised"))</f>
        <v>0</v>
      </c>
      <c r="J7" s="50" t="n">
        <f aca="true">IF($B7="","",COUNTIF(INDIRECT(CONCATENATE($B7,"!",IF(INDIRECT(CONCATENATE($B7, "!I", IF(INDIRECT(CONCATENATE($B7, "!A1"))="Comment ID", 1,2)))="Category", "K","L"),IF(INDIRECT(CONCATENATE($B7, "!A1"))="Comment ID", 2,3),":",IF(INDIRECT(CONCATENATE($B7, "!I", IF(INDIRECT(CONCATENATE($B7, "!A1"))="Comment ID", 1,2)))="Category", "K","L"),"99999")), "Rejected"))</f>
        <v>0</v>
      </c>
      <c r="K7" s="50" t="n">
        <f aca="false">IF($B7="","",C7-SUM(H7:J7))</f>
        <v>0</v>
      </c>
      <c r="L7" s="50"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50"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50"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50" t="n">
        <f aca="true">IF($B7="","",COUNTIF(INDIRECT(CONCATENATE($B7,"!",IF(INDIRECT(CONCATENATE($B7, "!I", IF(INDIRECT(CONCATENATE($B7, "!A1"))="Comment ID", 1,2)))="Category", "I","J"),IF(INDIRECT(CONCATENATE($B7, "!A1"))="Comment ID", 2,3),":",IF(INDIRECT(CONCATENATE($B7, "!I", IF(INDIRECT(CONCATENATE($B7, "!A1"))="Comment ID", 1,2)))="Category", "M","N"),"99999")), "Done"))</f>
        <v>3</v>
      </c>
      <c r="P7" s="50"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47"/>
      <c r="C8" s="48" t="str">
        <f aca="true">IF($B8="","",COUNTIF(INDIRECT(CONCATENATE($B8,"!",IF(INDIRECT(CONCATENATE($B8, "!I", IF(INDIRECT(CONCATENATE($B8, "!A1"))="Comment ID", 1,2)))="Category", "G","H"),IF(INDIRECT(CONCATENATE($B8, "!A1"))="Comment ID", 2,3),":",IF(INDIRECT(CONCATENATE($B8, "!I", IF(INDIRECT(CONCATENATE($B8, "!A1"))="Comment ID", 1,2)))="Category", "G","H"),"99999")), "&lt;&gt;"))</f>
        <v/>
      </c>
      <c r="D8" s="48" t="str">
        <f aca="true">IF($B8="","",COUNTIF(INDIRECT(CONCATENATE($B8,"!",IF(INDIRECT(CONCATENATE($B8, "!I", IF(INDIRECT(CONCATENATE($B8, "!A1"))="Comment ID", 1,2)))="Category", "I","J"),IF(INDIRECT(CONCATENATE($B8, "!A1"))="Comment ID", 2,3),":",IF(INDIRECT(CONCATENATE($B8, "!I", IF(INDIRECT(CONCATENATE($B8, "!A1"))="Comment ID", 1,2)))="Category", "I","J"),"99999")), "Editorial"))</f>
        <v/>
      </c>
      <c r="E8" s="48" t="str">
        <f aca="true">IF($B8="","",COUNTIF(INDIRECT(CONCATENATE($B8,"!",IF(INDIRECT(CONCATENATE($B8, "!I", IF(INDIRECT(CONCATENATE($B8, "!A1"))="Comment ID", 1,2)))="Category", "I","J"),IF(INDIRECT(CONCATENATE($B8, "!A1"))="Comment ID", 2,3),":",IF(INDIRECT(CONCATENATE($B8, "!I", IF(INDIRECT(CONCATENATE($B8, "!A1"))="Comment ID", 1,2)))="Category", "I","J"),"99999")), "Technical"))</f>
        <v/>
      </c>
      <c r="F8" s="48" t="str">
        <f aca="true">IF($B8="","",COUNTIF(INDIRECT(CONCATENATE($B8,"!",IF(INDIRECT(CONCATENATE($B8, "!I", IF(INDIRECT(CONCATENATE($B8, "!A1"))="Comment ID", 1,2)))="Category", "I","J"),IF(INDIRECT(CONCATENATE($B8, "!A1"))="Comment ID", 2,3),":",IF(INDIRECT(CONCATENATE($B8, "!I", IF(INDIRECT(CONCATENATE($B8, "!A1"))="Comment ID", 1,2)))="Category", "I","J"),"99999")), "General"))</f>
        <v/>
      </c>
      <c r="G8" s="48" t="str">
        <f aca="false">IF($B8="","",C8-SUM(D8:F8))</f>
        <v/>
      </c>
      <c r="H8" s="48" t="str">
        <f aca="true">IF($B8="","",COUNTIF(INDIRECT(CONCATENATE($B8,"!",IF(INDIRECT(CONCATENATE($B8, "!I", IF(INDIRECT(CONCATENATE($B8, "!A1"))="Comment ID", 1,2)))="Category", "K","L"),IF(INDIRECT(CONCATENATE($B8, "!A1"))="Comment ID", 2,3),":",IF(INDIRECT(CONCATENATE($B8, "!I", IF(INDIRECT(CONCATENATE($B8, "!A1"))="Comment ID", 1,2)))="Category", "K","L"),"99999")), "Accepted"))</f>
        <v/>
      </c>
      <c r="I8" s="48" t="str">
        <f aca="true">IF($B8="","",COUNTIF(INDIRECT(CONCATENATE($B8,"!",IF(INDIRECT(CONCATENATE($B8, "!I", IF(INDIRECT(CONCATENATE($B8, "!A1"))="Comment ID", 1,2)))="Category", "K","L"),IF(INDIRECT(CONCATENATE($B8, "!A1"))="Comment ID", 2,3),":",IF(INDIRECT(CONCATENATE($B8, "!I", IF(INDIRECT(CONCATENATE($B8, "!A1"))="Comment ID", 1,2)))="Category", "K","L"),"99999")), "Revised"))</f>
        <v/>
      </c>
      <c r="J8" s="48" t="str">
        <f aca="true">IF($B8="","",COUNTIF(INDIRECT(CONCATENATE($B8,"!",IF(INDIRECT(CONCATENATE($B8, "!I", IF(INDIRECT(CONCATENATE($B8, "!A1"))="Comment ID", 1,2)))="Category", "K","L"),IF(INDIRECT(CONCATENATE($B8, "!A1"))="Comment ID", 2,3),":",IF(INDIRECT(CONCATENATE($B8, "!I", IF(INDIRECT(CONCATENATE($B8, "!A1"))="Comment ID", 1,2)))="Category", "K","L"),"99999")), "Rejected"))</f>
        <v/>
      </c>
      <c r="K8" s="48" t="str">
        <f aca="false">IF($B8="","",C8-SUM(H8:J8))</f>
        <v/>
      </c>
      <c r="L8" s="48"/>
      <c r="M8" s="48"/>
      <c r="N8" s="48"/>
      <c r="O8" s="48" t="str">
        <f aca="true">IF($B8="","",COUNTIF(INDIRECT(CONCATENATE($B8,"!",IF(INDIRECT(CONCATENATE($B8, "!I", IF(INDIRECT(CONCATENATE($B8, "!A1"))="Comment ID", 1,2)))="Category", "I","J"),IF(INDIRECT(CONCATENATE($B8, "!A1"))="Comment ID", 2,3),":",IF(INDIRECT(CONCATENATE($B8, "!I", IF(INDIRECT(CONCATENATE($B8, "!A1"))="Comment ID", 1,2)))="Category", "M","N"),"99999")), "Done"))</f>
        <v/>
      </c>
      <c r="P8" s="48" t="str">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
      </c>
    </row>
    <row r="9" customFormat="false" ht="15" hidden="false" customHeight="false" outlineLevel="0" collapsed="false">
      <c r="B9" s="49"/>
      <c r="C9" s="50" t="str">
        <f aca="true">IF($B9="","",COUNTIF(INDIRECT(CONCATENATE($B9,"!",IF(INDIRECT(CONCATENATE($B9, "!I", IF(INDIRECT(CONCATENATE($B9, "!A1"))="Comment ID", 1,2)))="Category", "G","H"),IF(INDIRECT(CONCATENATE($B9, "!A1"))="Comment ID", 2,3),":",IF(INDIRECT(CONCATENATE($B9, "!I", IF(INDIRECT(CONCATENATE($B9, "!A1"))="Comment ID", 1,2)))="Category", "G","H"),"99999")), "&lt;&gt;"))</f>
        <v/>
      </c>
      <c r="D9" s="50" t="str">
        <f aca="true">IF($B9="","",COUNTIF(INDIRECT(CONCATENATE($B9,"!",IF(INDIRECT(CONCATENATE($B9, "!I", IF(INDIRECT(CONCATENATE($B9, "!A1"))="Comment ID", 1,2)))="Category", "I","J"),IF(INDIRECT(CONCATENATE($B9, "!A1"))="Comment ID", 2,3),":",IF(INDIRECT(CONCATENATE($B9, "!I", IF(INDIRECT(CONCATENATE($B9, "!A1"))="Comment ID", 1,2)))="Category", "I","J"),"99999")), "Editorial"))</f>
        <v/>
      </c>
      <c r="E9" s="50" t="str">
        <f aca="true">IF($B9="","",COUNTIF(INDIRECT(CONCATENATE($B9,"!",IF(INDIRECT(CONCATENATE($B9, "!I", IF(INDIRECT(CONCATENATE($B9, "!A1"))="Comment ID", 1,2)))="Category", "I","J"),IF(INDIRECT(CONCATENATE($B9, "!A1"))="Comment ID", 2,3),":",IF(INDIRECT(CONCATENATE($B9, "!I", IF(INDIRECT(CONCATENATE($B9, "!A1"))="Comment ID", 1,2)))="Category", "I","J"),"99999")), "Technical"))</f>
        <v/>
      </c>
      <c r="F9" s="50" t="str">
        <f aca="true">IF($B9="","",COUNTIF(INDIRECT(CONCATENATE($B9,"!",IF(INDIRECT(CONCATENATE($B9, "!I", IF(INDIRECT(CONCATENATE($B9, "!A1"))="Comment ID", 1,2)))="Category", "I","J"),IF(INDIRECT(CONCATENATE($B9, "!A1"))="Comment ID", 2,3),":",IF(INDIRECT(CONCATENATE($B9, "!I", IF(INDIRECT(CONCATENATE($B9, "!A1"))="Comment ID", 1,2)))="Category", "I","J"),"99999")), "General"))</f>
        <v/>
      </c>
      <c r="G9" s="50" t="str">
        <f aca="false">IF($B9="","",C9-SUM(D9:F9))</f>
        <v/>
      </c>
      <c r="H9" s="50" t="str">
        <f aca="true">IF($B9="","",COUNTIF(INDIRECT(CONCATENATE($B9,"!",IF(INDIRECT(CONCATENATE($B9, "!I", IF(INDIRECT(CONCATENATE($B9, "!A1"))="Comment ID", 1,2)))="Category", "K","L"),IF(INDIRECT(CONCATENATE($B9, "!A1"))="Comment ID", 2,3),":",IF(INDIRECT(CONCATENATE($B9, "!I", IF(INDIRECT(CONCATENATE($B9, "!A1"))="Comment ID", 1,2)))="Category", "K","L"),"99999")), "Accepted"))</f>
        <v/>
      </c>
      <c r="I9" s="50" t="str">
        <f aca="true">IF($B9="","",COUNTIF(INDIRECT(CONCATENATE($B9,"!",IF(INDIRECT(CONCATENATE($B9, "!I", IF(INDIRECT(CONCATENATE($B9, "!A1"))="Comment ID", 1,2)))="Category", "K","L"),IF(INDIRECT(CONCATENATE($B9, "!A1"))="Comment ID", 2,3),":",IF(INDIRECT(CONCATENATE($B9, "!I", IF(INDIRECT(CONCATENATE($B9, "!A1"))="Comment ID", 1,2)))="Category", "K","L"),"99999")), "Revised"))</f>
        <v/>
      </c>
      <c r="J9" s="50" t="str">
        <f aca="true">IF($B9="","",COUNTIF(INDIRECT(CONCATENATE($B9,"!",IF(INDIRECT(CONCATENATE($B9, "!I", IF(INDIRECT(CONCATENATE($B9, "!A1"))="Comment ID", 1,2)))="Category", "K","L"),IF(INDIRECT(CONCATENATE($B9, "!A1"))="Comment ID", 2,3),":",IF(INDIRECT(CONCATENATE($B9, "!I", IF(INDIRECT(CONCATENATE($B9, "!A1"))="Comment ID", 1,2)))="Category", "K","L"),"99999")), "Rejected"))</f>
        <v/>
      </c>
      <c r="K9" s="50" t="str">
        <f aca="false">IF($B9="","",C9-SUM(H9:J9))</f>
        <v/>
      </c>
      <c r="L9" s="50"/>
      <c r="M9" s="50"/>
      <c r="N9" s="50"/>
      <c r="O9" s="50" t="str">
        <f aca="true">IF($B9="","",COUNTIF(INDIRECT(CONCATENATE($B9,"!",IF(INDIRECT(CONCATENATE($B9, "!I", IF(INDIRECT(CONCATENATE($B9, "!A1"))="Comment ID", 1,2)))="Category", "I","J"),IF(INDIRECT(CONCATENATE($B9, "!A1"))="Comment ID", 2,3),":",IF(INDIRECT(CONCATENATE($B9, "!I", IF(INDIRECT(CONCATENATE($B9, "!A1"))="Comment ID", 1,2)))="Category", "M","N"),"99999")), "Done"))</f>
        <v/>
      </c>
      <c r="P9" s="50" t="str">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
      </c>
    </row>
    <row r="10" customFormat="false" ht="15" hidden="false" customHeight="false" outlineLevel="0" collapsed="false">
      <c r="B10" s="47"/>
      <c r="C10" s="48" t="str">
        <f aca="true">IF($B10="","",COUNTIF(INDIRECT(CONCATENATE($B10,"!",IF(INDIRECT(CONCATENATE($B10, "!I", IF(INDIRECT(CONCATENATE($B10, "!A1"))="Comment ID", 1,2)))="Category", "G","H"),IF(INDIRECT(CONCATENATE($B10, "!A1"))="Comment ID", 2,3),":",IF(INDIRECT(CONCATENATE($B10, "!I", IF(INDIRECT(CONCATENATE($B10, "!A1"))="Comment ID", 1,2)))="Category", "G","H"),"99999")), "&lt;&gt;"))</f>
        <v/>
      </c>
      <c r="D10" s="48" t="str">
        <f aca="true">IF($B10="","",COUNTIF(INDIRECT(CONCATENATE($B10,"!",IF(INDIRECT(CONCATENATE($B10, "!I", IF(INDIRECT(CONCATENATE($B10, "!A1"))="Comment ID", 1,2)))="Category", "I","J"),IF(INDIRECT(CONCATENATE($B10, "!A1"))="Comment ID", 2,3),":",IF(INDIRECT(CONCATENATE($B10, "!I", IF(INDIRECT(CONCATENATE($B10, "!A1"))="Comment ID", 1,2)))="Category", "I","J"),"99999")), "Editorial"))</f>
        <v/>
      </c>
      <c r="E10" s="48" t="str">
        <f aca="true">IF($B10="","",COUNTIF(INDIRECT(CONCATENATE($B10,"!",IF(INDIRECT(CONCATENATE($B10, "!I", IF(INDIRECT(CONCATENATE($B10, "!A1"))="Comment ID", 1,2)))="Category", "I","J"),IF(INDIRECT(CONCATENATE($B10, "!A1"))="Comment ID", 2,3),":",IF(INDIRECT(CONCATENATE($B10, "!I", IF(INDIRECT(CONCATENATE($B10, "!A1"))="Comment ID", 1,2)))="Category", "I","J"),"99999")), "Technical"))</f>
        <v/>
      </c>
      <c r="F10" s="48" t="str">
        <f aca="true">IF($B10="","",COUNTIF(INDIRECT(CONCATENATE($B10,"!",IF(INDIRECT(CONCATENATE($B10, "!I", IF(INDIRECT(CONCATENATE($B10, "!A1"))="Comment ID", 1,2)))="Category", "I","J"),IF(INDIRECT(CONCATENATE($B10, "!A1"))="Comment ID", 2,3),":",IF(INDIRECT(CONCATENATE($B10, "!I", IF(INDIRECT(CONCATENATE($B10, "!A1"))="Comment ID", 1,2)))="Category", "I","J"),"99999")), "General"))</f>
        <v/>
      </c>
      <c r="G10" s="48" t="str">
        <f aca="false">IF($B10="","",C10-SUM(D10:F10))</f>
        <v/>
      </c>
      <c r="H10" s="48" t="str">
        <f aca="true">IF($B10="","",COUNTIF(INDIRECT(CONCATENATE($B10,"!",IF(INDIRECT(CONCATENATE($B10, "!I", IF(INDIRECT(CONCATENATE($B10, "!A1"))="Comment ID", 1,2)))="Category", "K","L"),IF(INDIRECT(CONCATENATE($B10, "!A1"))="Comment ID", 2,3),":",IF(INDIRECT(CONCATENATE($B10, "!I", IF(INDIRECT(CONCATENATE($B10, "!A1"))="Comment ID", 1,2)))="Category", "K","L"),"99999")), "Accepted"))</f>
        <v/>
      </c>
      <c r="I10" s="48" t="str">
        <f aca="true">IF($B10="","",COUNTIF(INDIRECT(CONCATENATE($B10,"!",IF(INDIRECT(CONCATENATE($B10, "!I", IF(INDIRECT(CONCATENATE($B10, "!A1"))="Comment ID", 1,2)))="Category", "K","L"),IF(INDIRECT(CONCATENATE($B10, "!A1"))="Comment ID", 2,3),":",IF(INDIRECT(CONCATENATE($B10, "!I", IF(INDIRECT(CONCATENATE($B10, "!A1"))="Comment ID", 1,2)))="Category", "K","L"),"99999")), "Revised"))</f>
        <v/>
      </c>
      <c r="J10" s="48" t="str">
        <f aca="true">IF($B10="","",COUNTIF(INDIRECT(CONCATENATE($B10,"!",IF(INDIRECT(CONCATENATE($B10, "!I", IF(INDIRECT(CONCATENATE($B10, "!A1"))="Comment ID", 1,2)))="Category", "K","L"),IF(INDIRECT(CONCATENATE($B10, "!A1"))="Comment ID", 2,3),":",IF(INDIRECT(CONCATENATE($B10, "!I", IF(INDIRECT(CONCATENATE($B10, "!A1"))="Comment ID", 1,2)))="Category", "K","L"),"99999")), "Rejected"))</f>
        <v/>
      </c>
      <c r="K10" s="48" t="str">
        <f aca="false">IF($B10="","",C10-SUM(H10:J10))</f>
        <v/>
      </c>
      <c r="L10" s="48"/>
      <c r="M10" s="48"/>
      <c r="N10" s="48"/>
      <c r="O10" s="48" t="str">
        <f aca="true">IF($B10="","",COUNTIF(INDIRECT(CONCATENATE($B10,"!",IF(INDIRECT(CONCATENATE($B10, "!I", IF(INDIRECT(CONCATENATE($B10, "!A1"))="Comment ID", 1,2)))="Category", "I","J"),IF(INDIRECT(CONCATENATE($B10, "!A1"))="Comment ID", 2,3),":",IF(INDIRECT(CONCATENATE($B10, "!I", IF(INDIRECT(CONCATENATE($B10, "!A1"))="Comment ID", 1,2)))="Category", "M","N"),"99999")), "Done"))</f>
        <v/>
      </c>
      <c r="P10" s="48" t="str">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
      </c>
    </row>
    <row r="11" customFormat="false" ht="15" hidden="false" customHeight="false" outlineLevel="0" collapsed="false">
      <c r="B11" s="49"/>
      <c r="C11" s="50" t="str">
        <f aca="true">IF($B11="","",COUNTIF(INDIRECT(CONCATENATE($B11,"!",IF(INDIRECT(CONCATENATE($B11, "!I", IF(INDIRECT(CONCATENATE($B11, "!A1"))="Comment ID", 1,2)))="Category", "G","H"),IF(INDIRECT(CONCATENATE($B11, "!A1"))="Comment ID", 2,3),":",IF(INDIRECT(CONCATENATE($B11, "!I", IF(INDIRECT(CONCATENATE($B11, "!A1"))="Comment ID", 1,2)))="Category", "G","H"),"99999")), "&lt;&gt;"))</f>
        <v/>
      </c>
      <c r="D11" s="50" t="str">
        <f aca="true">IF($B11="","",COUNTIF(INDIRECT(CONCATENATE($B11,"!",IF(INDIRECT(CONCATENATE($B11, "!I", IF(INDIRECT(CONCATENATE($B11, "!A1"))="Comment ID", 1,2)))="Category", "I","J"),IF(INDIRECT(CONCATENATE($B11, "!A1"))="Comment ID", 2,3),":",IF(INDIRECT(CONCATENATE($B11, "!I", IF(INDIRECT(CONCATENATE($B11, "!A1"))="Comment ID", 1,2)))="Category", "I","J"),"99999")), "Editorial"))</f>
        <v/>
      </c>
      <c r="E11" s="50" t="str">
        <f aca="true">IF($B11="","",COUNTIF(INDIRECT(CONCATENATE($B11,"!",IF(INDIRECT(CONCATENATE($B11, "!I", IF(INDIRECT(CONCATENATE($B11, "!A1"))="Comment ID", 1,2)))="Category", "I","J"),IF(INDIRECT(CONCATENATE($B11, "!A1"))="Comment ID", 2,3),":",IF(INDIRECT(CONCATENATE($B11, "!I", IF(INDIRECT(CONCATENATE($B11, "!A1"))="Comment ID", 1,2)))="Category", "I","J"),"99999")), "Technical"))</f>
        <v/>
      </c>
      <c r="F11" s="50" t="str">
        <f aca="true">IF($B11="","",COUNTIF(INDIRECT(CONCATENATE($B11,"!",IF(INDIRECT(CONCATENATE($B11, "!I", IF(INDIRECT(CONCATENATE($B11, "!A1"))="Comment ID", 1,2)))="Category", "I","J"),IF(INDIRECT(CONCATENATE($B11, "!A1"))="Comment ID", 2,3),":",IF(INDIRECT(CONCATENATE($B11, "!I", IF(INDIRECT(CONCATENATE($B11, "!A1"))="Comment ID", 1,2)))="Category", "I","J"),"99999")), "General"))</f>
        <v/>
      </c>
      <c r="G11" s="50" t="str">
        <f aca="false">IF($B11="","",C11-SUM(D11:F11))</f>
        <v/>
      </c>
      <c r="H11" s="50" t="str">
        <f aca="true">IF($B11="","",COUNTIF(INDIRECT(CONCATENATE($B11,"!",IF(INDIRECT(CONCATENATE($B11, "!I", IF(INDIRECT(CONCATENATE($B11, "!A1"))="Comment ID", 1,2)))="Category", "K","L"),IF(INDIRECT(CONCATENATE($B11, "!A1"))="Comment ID", 2,3),":",IF(INDIRECT(CONCATENATE($B11, "!I", IF(INDIRECT(CONCATENATE($B11, "!A1"))="Comment ID", 1,2)))="Category", "K","L"),"99999")), "Accepted"))</f>
        <v/>
      </c>
      <c r="I11" s="50" t="str">
        <f aca="true">IF($B11="","",COUNTIF(INDIRECT(CONCATENATE($B11,"!",IF(INDIRECT(CONCATENATE($B11, "!I", IF(INDIRECT(CONCATENATE($B11, "!A1"))="Comment ID", 1,2)))="Category", "K","L"),IF(INDIRECT(CONCATENATE($B11, "!A1"))="Comment ID", 2,3),":",IF(INDIRECT(CONCATENATE($B11, "!I", IF(INDIRECT(CONCATENATE($B11, "!A1"))="Comment ID", 1,2)))="Category", "K","L"),"99999")), "Revised"))</f>
        <v/>
      </c>
      <c r="J11" s="50" t="str">
        <f aca="true">IF($B11="","",COUNTIF(INDIRECT(CONCATENATE($B11,"!",IF(INDIRECT(CONCATENATE($B11, "!I", IF(INDIRECT(CONCATENATE($B11, "!A1"))="Comment ID", 1,2)))="Category", "K","L"),IF(INDIRECT(CONCATENATE($B11, "!A1"))="Comment ID", 2,3),":",IF(INDIRECT(CONCATENATE($B11, "!I", IF(INDIRECT(CONCATENATE($B11, "!A1"))="Comment ID", 1,2)))="Category", "K","L"),"99999")), "Rejected"))</f>
        <v/>
      </c>
      <c r="K11" s="50" t="str">
        <f aca="false">IF($B11="","",C11-SUM(H11:J11))</f>
        <v/>
      </c>
      <c r="L11" s="50"/>
      <c r="M11" s="50"/>
      <c r="N11" s="50"/>
      <c r="O11" s="50" t="str">
        <f aca="true">IF($B11="","",COUNTIF(INDIRECT(CONCATENATE($B11,"!",IF(INDIRECT(CONCATENATE($B11, "!I", IF(INDIRECT(CONCATENATE($B11, "!A1"))="Comment ID", 1,2)))="Category", "I","J"),IF(INDIRECT(CONCATENATE($B11, "!A1"))="Comment ID", 2,3),":",IF(INDIRECT(CONCATENATE($B11, "!I", IF(INDIRECT(CONCATENATE($B11, "!A1"))="Comment ID", 1,2)))="Category", "M","N"),"99999")), "Done"))</f>
        <v/>
      </c>
      <c r="P11" s="50"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47"/>
      <c r="C12" s="48" t="str">
        <f aca="true">IF($B12="","",COUNTIF(INDIRECT(CONCATENATE($B12,"!",IF(INDIRECT(CONCATENATE($B12, "!I", IF(INDIRECT(CONCATENATE($B12, "!A1"))="Comment ID", 1,2)))="Category", "G","H"),IF(INDIRECT(CONCATENATE($B12, "!A1"))="Comment ID", 2,3),":",IF(INDIRECT(CONCATENATE($B12, "!I", IF(INDIRECT(CONCATENATE($B12, "!A1"))="Comment ID", 1,2)))="Category", "G","H"),"99999")), "&lt;&gt;"))</f>
        <v/>
      </c>
      <c r="D12" s="48" t="str">
        <f aca="true">IF($B12="","",COUNTIF(INDIRECT(CONCATENATE($B12,"!",IF(INDIRECT(CONCATENATE($B12, "!I", IF(INDIRECT(CONCATENATE($B12, "!A1"))="Comment ID", 1,2)))="Category", "I","J"),IF(INDIRECT(CONCATENATE($B12, "!A1"))="Comment ID", 2,3),":",IF(INDIRECT(CONCATENATE($B12, "!I", IF(INDIRECT(CONCATENATE($B12, "!A1"))="Comment ID", 1,2)))="Category", "I","J"),"99999")), "Editorial"))</f>
        <v/>
      </c>
      <c r="E12" s="48" t="str">
        <f aca="true">IF($B12="","",COUNTIF(INDIRECT(CONCATENATE($B12,"!",IF(INDIRECT(CONCATENATE($B12, "!I", IF(INDIRECT(CONCATENATE($B12, "!A1"))="Comment ID", 1,2)))="Category", "I","J"),IF(INDIRECT(CONCATENATE($B12, "!A1"))="Comment ID", 2,3),":",IF(INDIRECT(CONCATENATE($B12, "!I", IF(INDIRECT(CONCATENATE($B12, "!A1"))="Comment ID", 1,2)))="Category", "I","J"),"99999")), "Technical"))</f>
        <v/>
      </c>
      <c r="F12" s="48" t="str">
        <f aca="true">IF($B12="","",COUNTIF(INDIRECT(CONCATENATE($B12,"!",IF(INDIRECT(CONCATENATE($B12, "!I", IF(INDIRECT(CONCATENATE($B12, "!A1"))="Comment ID", 1,2)))="Category", "I","J"),IF(INDIRECT(CONCATENATE($B12, "!A1"))="Comment ID", 2,3),":",IF(INDIRECT(CONCATENATE($B12, "!I", IF(INDIRECT(CONCATENATE($B12, "!A1"))="Comment ID", 1,2)))="Category", "I","J"),"99999")), "General"))</f>
        <v/>
      </c>
      <c r="G12" s="48" t="str">
        <f aca="false">IF($B12="","",C12-SUM(D12:F12))</f>
        <v/>
      </c>
      <c r="H12" s="48" t="str">
        <f aca="true">IF($B12="","",COUNTIF(INDIRECT(CONCATENATE($B12,"!",IF(INDIRECT(CONCATENATE($B12, "!I", IF(INDIRECT(CONCATENATE($B12, "!A1"))="Comment ID", 1,2)))="Category", "K","L"),IF(INDIRECT(CONCATENATE($B12, "!A1"))="Comment ID", 2,3),":",IF(INDIRECT(CONCATENATE($B12, "!I", IF(INDIRECT(CONCATENATE($B12, "!A1"))="Comment ID", 1,2)))="Category", "K","L"),"99999")), "Accepted"))</f>
        <v/>
      </c>
      <c r="I12" s="48" t="str">
        <f aca="true">IF($B12="","",COUNTIF(INDIRECT(CONCATENATE($B12,"!",IF(INDIRECT(CONCATENATE($B12, "!I", IF(INDIRECT(CONCATENATE($B12, "!A1"))="Comment ID", 1,2)))="Category", "K","L"),IF(INDIRECT(CONCATENATE($B12, "!A1"))="Comment ID", 2,3),":",IF(INDIRECT(CONCATENATE($B12, "!I", IF(INDIRECT(CONCATENATE($B12, "!A1"))="Comment ID", 1,2)))="Category", "K","L"),"99999")), "Revised"))</f>
        <v/>
      </c>
      <c r="J12" s="48" t="str">
        <f aca="true">IF($B12="","",COUNTIF(INDIRECT(CONCATENATE($B12,"!",IF(INDIRECT(CONCATENATE($B12, "!I", IF(INDIRECT(CONCATENATE($B12, "!A1"))="Comment ID", 1,2)))="Category", "K","L"),IF(INDIRECT(CONCATENATE($B12, "!A1"))="Comment ID", 2,3),":",IF(INDIRECT(CONCATENATE($B12, "!I", IF(INDIRECT(CONCATENATE($B12, "!A1"))="Comment ID", 1,2)))="Category", "K","L"),"99999")), "Rejected"))</f>
        <v/>
      </c>
      <c r="K12" s="48" t="str">
        <f aca="false">IF($B12="","",C12-SUM(H12:J12))</f>
        <v/>
      </c>
      <c r="L12" s="48"/>
      <c r="M12" s="48"/>
      <c r="N12" s="48"/>
      <c r="O12" s="48" t="str">
        <f aca="true">IF($B12="","",COUNTIF(INDIRECT(CONCATENATE($B12,"!",IF(INDIRECT(CONCATENATE($B12, "!I", IF(INDIRECT(CONCATENATE($B12, "!A1"))="Comment ID", 1,2)))="Category", "I","J"),IF(INDIRECT(CONCATENATE($B12, "!A1"))="Comment ID", 2,3),":",IF(INDIRECT(CONCATENATE($B12, "!I", IF(INDIRECT(CONCATENATE($B12, "!A1"))="Comment ID", 1,2)))="Category", "M","N"),"99999")), "Done"))</f>
        <v/>
      </c>
      <c r="P12" s="48"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49"/>
      <c r="C13" s="50" t="str">
        <f aca="true">IF($B13="","",COUNTIF(INDIRECT(CONCATENATE($B13,"!",IF(INDIRECT(CONCATENATE($B13, "!I", IF(INDIRECT(CONCATENATE($B13, "!A1"))="Comment ID", 1,2)))="Category", "G","H"),IF(INDIRECT(CONCATENATE($B13, "!A1"))="Comment ID", 2,3),":",IF(INDIRECT(CONCATENATE($B13, "!I", IF(INDIRECT(CONCATENATE($B13, "!A1"))="Comment ID", 1,2)))="Category", "G","H"),"99999")), "&lt;&gt;"))</f>
        <v/>
      </c>
      <c r="D13" s="50" t="str">
        <f aca="true">IF($B13="","",COUNTIF(INDIRECT(CONCATENATE($B13,"!",IF(INDIRECT(CONCATENATE($B13, "!I", IF(INDIRECT(CONCATENATE($B13, "!A1"))="Comment ID", 1,2)))="Category", "I","J"),IF(INDIRECT(CONCATENATE($B13, "!A1"))="Comment ID", 2,3),":",IF(INDIRECT(CONCATENATE($B13, "!I", IF(INDIRECT(CONCATENATE($B13, "!A1"))="Comment ID", 1,2)))="Category", "I","J"),"99999")), "Editorial"))</f>
        <v/>
      </c>
      <c r="E13" s="50" t="str">
        <f aca="true">IF($B13="","",COUNTIF(INDIRECT(CONCATENATE($B13,"!",IF(INDIRECT(CONCATENATE($B13, "!I", IF(INDIRECT(CONCATENATE($B13, "!A1"))="Comment ID", 1,2)))="Category", "I","J"),IF(INDIRECT(CONCATENATE($B13, "!A1"))="Comment ID", 2,3),":",IF(INDIRECT(CONCATENATE($B13, "!I", IF(INDIRECT(CONCATENATE($B13, "!A1"))="Comment ID", 1,2)))="Category", "I","J"),"99999")), "Technical"))</f>
        <v/>
      </c>
      <c r="F13" s="50" t="str">
        <f aca="true">IF($B13="","",COUNTIF(INDIRECT(CONCATENATE($B13,"!",IF(INDIRECT(CONCATENATE($B13, "!I", IF(INDIRECT(CONCATENATE($B13, "!A1"))="Comment ID", 1,2)))="Category", "I","J"),IF(INDIRECT(CONCATENATE($B13, "!A1"))="Comment ID", 2,3),":",IF(INDIRECT(CONCATENATE($B13, "!I", IF(INDIRECT(CONCATENATE($B13, "!A1"))="Comment ID", 1,2)))="Category", "I","J"),"99999")), "General"))</f>
        <v/>
      </c>
      <c r="G13" s="50" t="str">
        <f aca="false">IF($B13="","",C13-SUM(D13:F13))</f>
        <v/>
      </c>
      <c r="H13" s="50" t="str">
        <f aca="true">IF($B13="","",COUNTIF(INDIRECT(CONCATENATE($B13,"!",IF(INDIRECT(CONCATENATE($B13, "!I", IF(INDIRECT(CONCATENATE($B13, "!A1"))="Comment ID", 1,2)))="Category", "K","L"),IF(INDIRECT(CONCATENATE($B13, "!A1"))="Comment ID", 2,3),":",IF(INDIRECT(CONCATENATE($B13, "!I", IF(INDIRECT(CONCATENATE($B13, "!A1"))="Comment ID", 1,2)))="Category", "K","L"),"99999")), "Accepted"))</f>
        <v/>
      </c>
      <c r="I13" s="50" t="str">
        <f aca="true">IF($B13="","",COUNTIF(INDIRECT(CONCATENATE($B13,"!",IF(INDIRECT(CONCATENATE($B13, "!I", IF(INDIRECT(CONCATENATE($B13, "!A1"))="Comment ID", 1,2)))="Category", "K","L"),IF(INDIRECT(CONCATENATE($B13, "!A1"))="Comment ID", 2,3),":",IF(INDIRECT(CONCATENATE($B13, "!I", IF(INDIRECT(CONCATENATE($B13, "!A1"))="Comment ID", 1,2)))="Category", "K","L"),"99999")), "Revised"))</f>
        <v/>
      </c>
      <c r="J13" s="50" t="str">
        <f aca="true">IF($B13="","",COUNTIF(INDIRECT(CONCATENATE($B13,"!",IF(INDIRECT(CONCATENATE($B13, "!I", IF(INDIRECT(CONCATENATE($B13, "!A1"))="Comment ID", 1,2)))="Category", "K","L"),IF(INDIRECT(CONCATENATE($B13, "!A1"))="Comment ID", 2,3),":",IF(INDIRECT(CONCATENATE($B13, "!I", IF(INDIRECT(CONCATENATE($B13, "!A1"))="Comment ID", 1,2)))="Category", "K","L"),"99999")), "Rejected"))</f>
        <v/>
      </c>
      <c r="K13" s="50" t="str">
        <f aca="false">IF($B13="","",C13-SUM(H13:J13))</f>
        <v/>
      </c>
      <c r="L13" s="50"/>
      <c r="M13" s="50"/>
      <c r="N13" s="50"/>
      <c r="O13" s="50" t="str">
        <f aca="true">IF($B13="","",COUNTIF(INDIRECT(CONCATENATE($B13,"!",IF(INDIRECT(CONCATENATE($B13, "!I", IF(INDIRECT(CONCATENATE($B13, "!A1"))="Comment ID", 1,2)))="Category", "I","J"),IF(INDIRECT(CONCATENATE($B13, "!A1"))="Comment ID", 2,3),":",IF(INDIRECT(CONCATENATE($B13, "!I", IF(INDIRECT(CONCATENATE($B13, "!A1"))="Comment ID", 1,2)))="Category", "M","N"),"99999")), "Done"))</f>
        <v/>
      </c>
      <c r="P13" s="50"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47"/>
      <c r="C14" s="48" t="str">
        <f aca="true">IF($B14="","",COUNTIF(INDIRECT(CONCATENATE($B14,"!",IF(INDIRECT(CONCATENATE($B14, "!I", IF(INDIRECT(CONCATENATE($B14, "!A1"))="Comment ID", 1,2)))="Category", "G","H"),IF(INDIRECT(CONCATENATE($B14, "!A1"))="Comment ID", 2,3),":",IF(INDIRECT(CONCATENATE($B14, "!I", IF(INDIRECT(CONCATENATE($B14, "!A1"))="Comment ID", 1,2)))="Category", "G","H"),"99999")), "&lt;&gt;"))</f>
        <v/>
      </c>
      <c r="D14" s="48" t="str">
        <f aca="true">IF($B14="","",COUNTIF(INDIRECT(CONCATENATE($B14,"!",IF(INDIRECT(CONCATENATE($B14, "!I", IF(INDIRECT(CONCATENATE($B14, "!A1"))="Comment ID", 1,2)))="Category", "I","J"),IF(INDIRECT(CONCATENATE($B14, "!A1"))="Comment ID", 2,3),":",IF(INDIRECT(CONCATENATE($B14, "!I", IF(INDIRECT(CONCATENATE($B14, "!A1"))="Comment ID", 1,2)))="Category", "I","J"),"99999")), "Editorial"))</f>
        <v/>
      </c>
      <c r="E14" s="48" t="str">
        <f aca="true">IF($B14="","",COUNTIF(INDIRECT(CONCATENATE($B14,"!",IF(INDIRECT(CONCATENATE($B14, "!I", IF(INDIRECT(CONCATENATE($B14, "!A1"))="Comment ID", 1,2)))="Category", "I","J"),IF(INDIRECT(CONCATENATE($B14, "!A1"))="Comment ID", 2,3),":",IF(INDIRECT(CONCATENATE($B14, "!I", IF(INDIRECT(CONCATENATE($B14, "!A1"))="Comment ID", 1,2)))="Category", "I","J"),"99999")), "Technical"))</f>
        <v/>
      </c>
      <c r="F14" s="48" t="str">
        <f aca="true">IF($B14="","",COUNTIF(INDIRECT(CONCATENATE($B14,"!",IF(INDIRECT(CONCATENATE($B14, "!I", IF(INDIRECT(CONCATENATE($B14, "!A1"))="Comment ID", 1,2)))="Category", "I","J"),IF(INDIRECT(CONCATENATE($B14, "!A1"))="Comment ID", 2,3),":",IF(INDIRECT(CONCATENATE($B14, "!I", IF(INDIRECT(CONCATENATE($B14, "!A1"))="Comment ID", 1,2)))="Category", "I","J"),"99999")), "General"))</f>
        <v/>
      </c>
      <c r="G14" s="48" t="str">
        <f aca="false">IF($B14="","",C14-SUM(D14:F14))</f>
        <v/>
      </c>
      <c r="H14" s="48" t="str">
        <f aca="true">IF($B14="","",COUNTIF(INDIRECT(CONCATENATE($B14,"!",IF(INDIRECT(CONCATENATE($B14, "!I", IF(INDIRECT(CONCATENATE($B14, "!A1"))="Comment ID", 1,2)))="Category", "K","L"),IF(INDIRECT(CONCATENATE($B14, "!A1"))="Comment ID", 2,3),":",IF(INDIRECT(CONCATENATE($B14, "!I", IF(INDIRECT(CONCATENATE($B14, "!A1"))="Comment ID", 1,2)))="Category", "K","L"),"99999")), "Accepted"))</f>
        <v/>
      </c>
      <c r="I14" s="48" t="str">
        <f aca="true">IF($B14="","",COUNTIF(INDIRECT(CONCATENATE($B14,"!",IF(INDIRECT(CONCATENATE($B14, "!I", IF(INDIRECT(CONCATENATE($B14, "!A1"))="Comment ID", 1,2)))="Category", "K","L"),IF(INDIRECT(CONCATENATE($B14, "!A1"))="Comment ID", 2,3),":",IF(INDIRECT(CONCATENATE($B14, "!I", IF(INDIRECT(CONCATENATE($B14, "!A1"))="Comment ID", 1,2)))="Category", "K","L"),"99999")), "Revised"))</f>
        <v/>
      </c>
      <c r="J14" s="48" t="str">
        <f aca="true">IF($B14="","",COUNTIF(INDIRECT(CONCATENATE($B14,"!",IF(INDIRECT(CONCATENATE($B14, "!I", IF(INDIRECT(CONCATENATE($B14, "!A1"))="Comment ID", 1,2)))="Category", "K","L"),IF(INDIRECT(CONCATENATE($B14, "!A1"))="Comment ID", 2,3),":",IF(INDIRECT(CONCATENATE($B14, "!I", IF(INDIRECT(CONCATENATE($B14, "!A1"))="Comment ID", 1,2)))="Category", "K","L"),"99999")), "Rejected"))</f>
        <v/>
      </c>
      <c r="K14" s="48" t="str">
        <f aca="false">IF($B14="","",C14-SUM(H14:J14))</f>
        <v/>
      </c>
      <c r="L14" s="48"/>
      <c r="M14" s="48"/>
      <c r="N14" s="48"/>
      <c r="O14" s="48" t="str">
        <f aca="true">IF($B14="","",COUNTIF(INDIRECT(CONCATENATE($B14,"!",IF(INDIRECT(CONCATENATE($B14, "!I", IF(INDIRECT(CONCATENATE($B14, "!A1"))="Comment ID", 1,2)))="Category", "I","J"),IF(INDIRECT(CONCATENATE($B14, "!A1"))="Comment ID", 2,3),":",IF(INDIRECT(CONCATENATE($B14, "!I", IF(INDIRECT(CONCATENATE($B14, "!A1"))="Comment ID", 1,2)))="Category", "M","N"),"99999")), "Done"))</f>
        <v/>
      </c>
      <c r="P14" s="48"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45297</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2023-12-13T21:52:39Z</dcterms:modified>
  <cp:revision>164</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