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sheet7.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Statistics" sheetId="7" state="visible" r:id="rId8"/>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<sst xmlns="http://schemas.openxmlformats.org/spreadsheetml/2006/main" count="6660" uniqueCount="2037">
  <si>
    <t xml:space="preserve">Nov 2023</t>
  </si>
  <si>
    <t xml:space="preserve">15-23-0497-14-04me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</si>
  <si>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</si>
  <si>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</si>
  <si>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</si>
  <si>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</si>
  <si>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</si>
  <si>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</si>
  <si>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</si>
  <si>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</si>
  <si>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</si>
  <si>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</si>
  <si>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</si>
  <si>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</si>
  <si>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</si>
  <si>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</si>
  <si>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</si>
  <si>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</si>
  <si>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</si>
  <si>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</si>
  <si>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</si>
  <si>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</si>
  <si>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</si>
  <si>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</si>
  <si>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</si>
  <si>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</si>
  <si>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</si>
  <si>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</si>
  <si>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</si>
  <si>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</si>
  <si>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</si>
  <si>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</si>
  <si>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</si>
  <si>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</si>
  <si>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</si>
  <si>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</si>
  <si>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</si>
  <si>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</si>
  <si>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</si>
  <si>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</si>
  <si>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</si>
  <si>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</si>
  <si>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</si>
  <si>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</si>
  <si>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</si>
  <si>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</si>
  <si>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</si>
  <si>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</si>
  <si>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</si>
  <si>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</si>
  <si>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</si>
  <si>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</si>
  <si>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</si>
  <si>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</si>
  <si>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</si>
  <si>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</si>
  <si>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</si>
  <si>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</si>
  <si>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</si>
  <si>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</si>
  <si>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</si>
  <si>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</si>
  <si>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</si>
  <si>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</si>
  <si>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</si>
  <si>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</si>
  <si>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</si>
  <si>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</si>
  <si>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</si>
  <si>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</si>
  <si>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</si>
  <si>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</si>
  <si>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</si>
  <si>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</si>
  <si>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</si>
  <si>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</si>
  <si>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</si>
  <si>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</si>
  <si>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</si>
  <si>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</si>
  <si>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</si>
  <si>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</si>
  <si>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</si>
  <si>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</si>
  <si>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</si>
  <si>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</si>
  <si>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</si>
  <si>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</si>
  <si>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</si>
  <si>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</si>
  <si>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</si>
  <si>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</si>
  <si>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</si>
  <si>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</si>
  <si>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</si>
  <si>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</si>
  <si>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</si>
  <si>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</si>
  <si>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</si>
  <si>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</si>
  <si>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</si>
  <si>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</si>
  <si>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</si>
  <si>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</si>
  <si>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</si>
  <si>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</si>
  <si>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</si>
  <si>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</si>
  <si>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</si>
  <si>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</si>
  <si>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</si>
  <si>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</si>
  <si>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</si>
  <si>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</si>
  <si>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</si>
  <si>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</si>
  <si>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</si>
  <si>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</si>
  <si>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</si>
  <si>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</si>
  <si>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</si>
  <si>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</si>
  <si>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</si>
  <si>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</si>
  <si>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</si>
  <si>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</si>
  <si>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</si>
  <si>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</si>
  <si>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</si>
  <si>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</si>
  <si>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</si>
  <si>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</si>
  <si>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</si>
  <si>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</si>
  <si>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</si>
  <si>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</si>
  <si>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</si>
  <si>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</si>
  <si>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</si>
  <si>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</si>
  <si>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</si>
  <si>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</si>
  <si>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</si>
  <si>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</si>
  <si>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</si>
  <si>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</si>
  <si>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</si>
  <si>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</si>
  <si>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</si>
  <si>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</si>
  <si>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</si>
  <si>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</si>
  <si>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</si>
  <si>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</si>
  <si>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</si>
  <si>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</si>
  <si>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</si>
  <si>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</si>
  <si>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</si>
  <si>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</si>
  <si>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</si>
  <si>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</si>
  <si>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</si>
  <si>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</si>
  <si>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</si>
  <si>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</si>
  <si>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</si>
  <si>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</si>
  <si>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</si>
  <si>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</si>
  <si>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</si>
  <si>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</si>
  <si>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</si>
  <si>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</si>
  <si>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</si>
  <si>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</si>
  <si>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</si>
  <si>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</si>
  <si>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</si>
  <si>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</si>
  <si>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</si>
  <si>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</si>
  <si>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</si>
  <si>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</si>
  <si>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</si>
  <si>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</si>
  <si>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</si>
  <si>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</si>
  <si>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</si>
  <si>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</si>
  <si>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</si>
  <si>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</si>
  <si>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</si>
  <si>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</si>
  <si>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</si>
  <si>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</si>
  <si>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</si>
  <si>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</si>
  <si>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</si>
  <si>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</si>
  <si>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</si>
  <si>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</si>
  <si>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</si>
  <si>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</si>
  <si>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</si>
  <si>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</si>
  <si>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</si>
  <si>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</si>
  <si>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</si>
  <si>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</si>
  <si>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</si>
  <si>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</si>
  <si>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</si>
  <si>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</si>
  <si>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</si>
  <si>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</si>
  <si>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</si>
  <si>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</si>
  <si>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</si>
  <si>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</si>
  <si>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</si>
  <si>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</si>
  <si>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</si>
  <si>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</si>
  <si>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</si>
  <si>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</si>
  <si>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</si>
  <si>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</si>
  <si>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</si>
  <si>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</si>
  <si>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</si>
  <si>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</si>
  <si>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</si>
  <si>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</si>
  <si>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</si>
  <si>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</si>
  <si>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</si>
  <si>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</si>
  <si>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</si>
  <si>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</si>
  <si>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</si>
  <si>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</si>
  <si>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</si>
  <si>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</si>
  <si>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</si>
  <si>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</si>
  <si>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</si>
  <si>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</si>
  <si>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</si>
  <si>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</si>
  <si>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</si>
  <si>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</si>
  <si>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</si>
  <si>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</si>
  <si>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</si>
  <si>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</si>
  <si>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</si>
  <si>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</si>
  <si>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</si>
  <si>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</si>
  <si>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</si>
  <si>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</si>
  <si>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</si>
  <si>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</si>
  <si>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</si>
  <si>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</si>
  <si>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</si>
  <si>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</si>
  <si>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</si>
  <si>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</si>
  <si>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</si>
  <si>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</si>
  <si>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</si>
  <si>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</si>
  <si>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</si>
  <si>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</si>
  <si>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</si>
  <si>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</si>
  <si>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</si>
  <si>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</si>
  <si>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</si>
  <si>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</si>
  <si>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</si>
  <si>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</si>
  <si>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</si>
  <si>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</si>
  <si>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</si>
  <si>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</si>
  <si>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</si>
  <si>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</si>
  <si>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</si>
  <si>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</si>
  <si>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</si>
  <si>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</si>
  <si>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</si>
  <si>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</si>
  <si>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</si>
  <si>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</si>
  <si>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</si>
  <si>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</si>
  <si>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</si>
  <si>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</si>
  <si>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</si>
  <si>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</si>
  <si>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</si>
  <si>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</si>
  <si>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</si>
  <si>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</si>
  <si>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</si>
  <si>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</si>
  <si>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</si>
  <si>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</si>
  <si>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</si>
  <si>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</si>
  <si>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</si>
  <si>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</si>
  <si>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</si>
  <si>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</si>
  <si>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</si>
  <si>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</si>
  <si>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</si>
  <si>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</si>
  <si>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</si>
  <si>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</si>
  <si>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</si>
  <si>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</si>
  <si>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</si>
  <si>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</si>
  <si>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</si>
  <si>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</si>
  <si>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</si>
  <si>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</si>
  <si>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</si>
  <si>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</si>
  <si>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</si>
  <si>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</si>
  <si>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</si>
  <si>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</si>
  <si>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</si>
  <si>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</si>
  <si>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</si>
  <si>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</si>
  <si>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</si>
  <si>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</si>
  <si>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</si>
  <si>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</si>
  <si>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</si>
  <si>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</si>
  <si>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</si>
  <si>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</si>
  <si>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</si>
  <si>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</si>
  <si>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</si>
  <si>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</si>
  <si>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</si>
  <si>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</si>
  <si>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</si>
  <si>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</si>
  <si>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</si>
  <si>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</si>
  <si>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</si>
  <si>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</si>
  <si>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</si>
  <si>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</si>
  <si>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</si>
  <si>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</si>
  <si>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</si>
  <si>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</si>
  <si>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</si>
  <si>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</si>
  <si>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</si>
  <si>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</si>
  <si>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</si>
  <si>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</si>
  <si>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</si>
  <si>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</si>
  <si>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</si>
  <si>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</si>
  <si>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</si>
  <si>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</si>
  <si>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</si>
  <si>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</si>
  <si>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</si>
  <si>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</si>
  <si>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</si>
  <si>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</si>
  <si>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</si>
  <si>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</si>
  <si>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</si>
  <si>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</si>
  <si>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</si>
  <si>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</si>
  <si>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</si>
  <si>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</si>
  <si>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</si>
  <si>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</si>
  <si>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</si>
  <si>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</si>
  <si>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</si>
  <si>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</si>
  <si>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</si>
  <si>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</si>
  <si>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</si>
  <si>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</si>
  <si>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</si>
  <si>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</si>
  <si>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</si>
  <si>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</si>
  <si>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</si>
  <si>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</si>
  <si>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</si>
  <si>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</si>
  <si>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</si>
  <si>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</si>
  <si>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</si>
  <si>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</si>
  <si>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</si>
  <si>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</si>
  <si>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</si>
  <si>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</si>
  <si>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</si>
  <si>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</si>
  <si>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</si>
  <si>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</si>
  <si>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</si>
  <si>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</si>
  <si>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</si>
  <si>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</si>
  <si>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</si>
  <si>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</si>
  <si>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</si>
  <si>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</si>
  <si>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</si>
  <si>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</si>
  <si>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</si>
  <si>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</si>
  <si>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</si>
  <si>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</si>
  <si>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</si>
  <si>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</si>
  <si>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</si>
  <si>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</si>
  <si>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</si>
  <si>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</si>
  <si>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</si>
  <si>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</si>
  <si>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</si>
  <si>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</si>
  <si>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</si>
  <si>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</si>
  <si>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</si>
  <si>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</si>
  <si>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</si>
  <si>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</si>
  <si>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</si>
  <si>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</si>
  <si>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</si>
  <si>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</si>
  <si>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</si>
  <si>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</si>
  <si>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</si>
  <si>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</si>
  <si>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</si>
  <si>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</si>
  <si>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</si>
  <si>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</si>
  <si>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</si>
  <si>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</si>
  <si>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</si>
  <si>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</si>
  <si>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</si>
  <si>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</si>
  <si>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</si>
  <si>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</si>
  <si>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</si>
  <si>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</si>
  <si>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</si>
  <si>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</si>
  <si>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</si>
  <si>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</si>
  <si>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</si>
  <si>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</si>
  <si>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</si>
  <si>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</si>
  <si>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</si>
  <si>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</si>
  <si>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</si>
  <si>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</si>
  <si>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</si>
  <si>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</si>
  <si>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</si>
  <si>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</si>
  <si>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</si>
  <si>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</si>
  <si>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</si>
  <si>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</si>
  <si>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</si>
  <si>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</si>
  <si>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</si>
  <si>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</si>
  <si>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</si>
  <si>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</si>
  <si>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</si>
  <si>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</si>
  <si>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</si>
  <si>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</si>
  <si>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</si>
  <si>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</si>
  <si>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</si>
  <si>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</si>
  <si>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</si>
  <si>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</si>
  <si>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</si>
  <si>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</si>
  <si>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</si>
  <si>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</si>
  <si>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</si>
  <si>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</si>
  <si>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</si>
  <si>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</si>
  <si>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</si>
  <si>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</si>
  <si>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</si>
  <si>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</si>
  <si>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</si>
  <si>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</si>
  <si>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</si>
  <si>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</si>
  <si>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</si>
  <si>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</si>
  <si>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</si>
  <si>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</si>
  <si>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</si>
  <si>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</si>
  <si>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</si>
  <si>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</si>
  <si>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</si>
  <si>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</si>
  <si>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</si>
  <si>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</si>
  <si>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</si>
  <si>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</si>
  <si>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</si>
  <si>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</si>
  <si>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</si>
  <si>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</si>
  <si>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</si>
  <si>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</si>
  <si>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</si>
  <si>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</si>
  <si>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</si>
  <si>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</si>
  <si>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</si>
  <si>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</si>
  <si>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</si>
  <si>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</si>
  <si>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</si>
  <si>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</si>
  <si>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</si>
  <si>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</si>
  <si>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</si>
  <si>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</si>
  <si>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</si>
  <si>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</si>
  <si>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</si>
  <si>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</si>
  <si>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</si>
  <si>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</si>
  <si>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</si>
  <si>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</si>
  <si>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</si>
  <si>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</si>
  <si>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</si>
  <si>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</si>
  <si>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</si>
  <si>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</si>
  <si>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</si>
  <si>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</si>
  <si>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</si>
  <si>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</si>
  <si>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</si>
  <si>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</si>
  <si>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</si>
  <si>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</si>
  <si>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</si>
  <si>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</si>
  <si>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</si>
  <si>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</si>
  <si>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</si>
  <si>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</si>
  <si>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</si>
  <si>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</si>
  <si>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</si>
  <si>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</si>
  <si>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</si>
  <si>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</si>
  <si>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</si>
  <si>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</si>
  <si>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</si>
  <si>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</si>
  <si>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</si>
  <si>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</si>
  <si>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</si>
  <si>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</si>
  <si>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</si>
  <si>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</si>
  <si>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</si>
  <si>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</si>
  <si>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</si>
  <si>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</si>
  <si>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</si>
  <si>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</si>
  <si>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</si>
  <si>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</si>
  <si>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</si>
  <si>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</si>
  <si>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</si>
  <si>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</si>
  <si>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</si>
  <si>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</si>
  <si>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</si>
  <si>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</si>
  <si>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</si>
  <si>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</si>
  <si>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</si>
  <si>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</si>
  <si>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</si>
  <si>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</si>
  <si>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</si>
  <si>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</si>
  <si>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</si>
  <si>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</si>
  <si>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</si>
  <si>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</si>
  <si>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</si>
  <si>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</si>
  <si>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</si>
  <si>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</si>
  <si>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</si>
  <si>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</si>
  <si>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</si>
  <si>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</si>
  <si>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</si>
  <si>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</si>
  <si>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</si>
  <si>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</si>
  <si>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</si>
  <si>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</si>
  <si>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</si>
  <si>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</si>
  <si>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</si>
  <si>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</si>
  <si>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</si>
  <si>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</si>
  <si>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</si>
  <si>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</si>
  <si>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</si>
  <si>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</si>
  <si>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</si>
  <si>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</si>
  <si>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</si>
  <si>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</si>
  <si>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</si>
  <si>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</si>
  <si>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</si>
  <si>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</si>
  <si>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</si>
  <si>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</si>
  <si>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</si>
  <si>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</si>
  <si>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</si>
  <si>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</si>
  <si>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</si>
  <si>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</si>
  <si>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</si>
  <si>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</si>
  <si>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</si>
  <si>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</si>
  <si>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</si>
  <si>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</si>
  <si>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</si>
  <si>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</si>
  <si>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</si>
  <si>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</si>
  <si>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</si>
  <si>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</si>
  <si>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</si>
  <si>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</si>
  <si>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</si>
  <si>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</si>
  <si>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</si>
  <si>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</si>
  <si>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</si>
  <si>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</si>
  <si>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</si>
  <si>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</si>
  <si>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</si>
  <si>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</si>
  <si>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</si>
  <si>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</si>
  <si>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</si>
  <si>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</si>
  <si>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</si>
  <si>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</si>
  <si>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</si>
  <si>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</si>
  <si>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</si>
  <si>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</si>
  <si>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</si>
  <si>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</si>
  <si>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</si>
  <si>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</si>
  <si>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</si>
  <si>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</si>
  <si>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</si>
  <si>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</si>
  <si>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</si>
  <si>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</si>
  <si>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</si>
  <si>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</si>
  <si>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</si>
  <si>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</si>
  <si>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</si>
  <si>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</si>
  <si>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</si>
  <si>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</si>
  <si>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</si>
  <si>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</si>
  <si>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</si>
  <si>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</si>
  <si>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</si>
  <si>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</si>
  <si>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</si>
  <si>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</si>
  <si>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</si>
  <si>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</si>
  <si>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</si>
  <si>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</si>
  <si>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</si>
  <si>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</si>
  <si>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</si>
  <si>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</si>
  <si>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</si>
  <si>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</si>
  <si>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</si>
  <si>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</si>
  <si>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</si>
  <si>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</si>
  <si>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</si>
  <si>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</si>
  <si>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</si>
  <si>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</si>
  <si>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</si>
  <si>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</si>
  <si>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</si>
  <si>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</si>
  <si>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</si>
  <si>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</si>
  <si>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</si>
  <si>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</si>
  <si>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</si>
  <si>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</si>
  <si>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</si>
  <si>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</si>
  <si>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</si>
  <si>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</si>
  <si>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</si>
  <si>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</si>
  <si>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</si>
  <si>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</si>
  <si>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</si>
  <si>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</si>
  <si>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</si>
  <si>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</si>
  <si>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</si>
  <si>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</si>
  <si>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</si>
  <si>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</si>
  <si>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</si>
  <si>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</si>
  <si>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</si>
  <si>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</si>
  <si>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</si>
  <si>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</si>
  <si>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</si>
  <si>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</si>
  <si>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</si>
  <si>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</si>
  <si>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</si>
  <si>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</si>
  <si>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</si>
  <si>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</si>
  <si>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</si>
  <si>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</si>
  <si>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</si>
  <si>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</si>
  <si>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</si>
  <si>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</si>
  <si>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</si>
  <si>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</si>
  <si>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</si>
  <si>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</si>
  <si>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</si>
  <si>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</si>
  <si>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</si>
  <si>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</si>
  <si>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</si>
  <si>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</si>
  <si>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</si>
  <si>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</si>
  <si>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</si>
  <si>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</si>
  <si>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</si>
  <si>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</si>
  <si>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</si>
  <si>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</si>
  <si>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</si>
  <si>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</si>
  <si>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</si>
  <si>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</si>
  <si>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</si>
  <si>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</si>
  <si>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</si>
  <si>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</si>
  <si>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</si>
  <si>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</si>
  <si>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</si>
  <si>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</si>
  <si>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</si>
  <si>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</si>
  <si>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</si>
  <si>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</si>
  <si>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</si>
  <si>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</si>
  <si>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</si>
  <si>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</si>
  <si>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</si>
  <si>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</si>
  <si>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</si>
  <si>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</si>
  <si>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</si>
  <si>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</si>
  <si>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</si>
  <si>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</si>
  <si>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</si>
  <si>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</si>
  <si>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</si>
  <si>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</si>
  <si>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</si>
  <si>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</si>
  <si>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</si>
  <si>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</si>
  <si>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</si>
  <si>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</si>
  <si>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</si>
  <si>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</si>
  <si>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</si>
  <si>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</si>
  <si>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</si>
  <si>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</si>
  <si>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</si>
  <si>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</si>
  <si>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</si>
  <si>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</si>
  <si>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</si>
  <si>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</si>
  <si>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</si>
  <si>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</si>
  <si>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</si>
  <si>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</si>
  <si>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</si>
  <si>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</si>
  <si>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</si>
  <si>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</si>
  <si>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</si>
  <si>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</si>
  <si>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</si>
  <si>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</si>
  <si>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</si>
  <si>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</si>
  <si>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</si>
  <si>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</si>
  <si>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</si>
  <si>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</si>
  <si>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</si>
  <si>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</si>
  <si>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</si>
  <si>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</si>
  <si>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</si>
  <si>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</si>
  <si>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</si>
  <si>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</si>
  <si>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</si>
  <si>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</si>
  <si>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</si>
  <si>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</si>
  <si>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</si>
  <si>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</si>
  <si>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</si>
  <si>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</si>
  <si>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</si>
  <si>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</si>
  <si>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</si>
  <si>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</si>
  <si>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</si>
  <si>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</si>
  <si>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</si>
  <si>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</si>
  <si>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</si>
  <si>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</si>
  <si>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</si>
  <si>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</si>
  <si>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</si>
  <si>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</si>
  <si>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</si>
  <si>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</si>
  <si>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</si>
  <si>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</si>
  <si>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</si>
  <si>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</si>
  <si>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</si>
  <si>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</si>
  <si>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</si>
  <si>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</si>
  <si>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</si>
  <si>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</si>
  <si>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</si>
  <si>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</si>
  <si>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</si>
  <si>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</si>
  <si>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</si>
  <si>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</si>
  <si>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</si>
  <si>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</si>
  <si>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</si>
  <si>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</si>
  <si>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</si>
  <si>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</si>
  <si>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</si>
  <si>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</si>
  <si>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</si>
  <si>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</si>
  <si>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</si>
  <si>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</si>
  <si>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</si>
  <si>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</si>
  <si>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</si>
  <si>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</si>
  <si>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</si>
  <si>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</si>
  <si>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</si>
  <si>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</si>
  <si>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</si>
  <si>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</si>
  <si>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</si>
  <si>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</si>
  <si>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</si>
  <si>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</si>
  <si>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</si>
  <si>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</si>
  <si>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</si>
  <si>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</si>
  <si>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</si>
  <si>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</si>
  <si>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</si>
  <si>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</si>
  <si>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</si>
  <si>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</si>
  <si>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</si>
  <si>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</si>
  <si>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</si>
  <si>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</si>
  <si>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</si>
  <si>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</si>
  <si>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</si>
  <si>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</si>
  <si>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</si>
  <si>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</si>
  <si>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</si>
  <si>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</si>
  <si>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</si>
  <si>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</si>
  <si>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</si>
  <si>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</si>
  <si>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</si>
  <si>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</si>
  <si>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</si>
  <si>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</si>
  <si>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</si>
  <si>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</si>
  <si>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</si>
  <si>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</si>
  <si>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</si>
  <si>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</si>
  <si>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</si>
  <si>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</si>
  <si>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</si>
  <si>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</si>
  <si>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</si>
  <si>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</si>
  <si>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</si>
  <si>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</si>
  <si>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</si>
  <si>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</si>
  <si>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</si>
  <si>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</si>
  <si>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</si>
  <si>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</si>
  <si>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</si>
  <si>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</si>
  <si>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</si>
  <si>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</si>
  <si>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</si>
  <si>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</si>
  <si>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</si>
  <si>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</si>
  <si>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</si>
  <si>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</si>
  <si>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</si>
  <si>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</si>
  <si>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</si>
  <si>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</si>
  <si>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</si>
  <si>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</si>
  <si>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</si>
  <si>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</si>
  <si>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</si>
  <si>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</si>
  <si>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</si>
  <si>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</si>
  <si>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</si>
  <si>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</si>
  <si>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</si>
  <si>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</si>
  <si>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</si>
  <si>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</si>
  <si>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</si>
  <si>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</si>
  <si>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</si>
  <si>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</si>
  <si>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</si>
  <si>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</si>
  <si>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</si>
  <si>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</si>
  <si>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</si>
  <si>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</si>
  <si>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</si>
  <si>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</si>
  <si>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</si>
  <si>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</si>
  <si>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</si>
  <si>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</si>
  <si>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</si>
  <si>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</si>
  <si>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</si>
  <si>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</si>
  <si>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</si>
  <si>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</si>
  <si>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</si>
  <si>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</si>
  <si>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</si>
  <si>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</si>
  <si>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</si>
  <si>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</si>
  <si>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</si>
  <si>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</si>
  <si>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</si>
  <si>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</si>
  <si>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</si>
  <si>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</si>
  <si>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</si>
  <si>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</si>
  <si>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</si>
  <si>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</si>
  <si>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</si>
  <si>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</si>
  <si>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</si>
  <si>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</si>
  <si>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</si>
  <si>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</si>
  <si>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</si>
  <si>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</si>
  <si>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</si>
  <si>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</si>
  <si>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</si>
  <si>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</si>
  <si>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</si>
  <si>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</si>
  <si>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</si>
  <si>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</si>
  <si>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</si>
  <si>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</si>
  <si>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</si>
  <si>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</si>
  <si>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</si>
  <si>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</si>
  <si>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</si>
  <si>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</si>
  <si>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</si>
  <si>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</si>
  <si>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</si>
  <si>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</si>
  <si>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</si>
  <si>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</si>
  <si>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</si>
  <si>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</si>
  <si>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</si>
  <si>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</si>
  <si>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</si>
  <si>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</si>
  <si>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</si>
  <si>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</si>
  <si>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</si>
  <si>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</si>
  <si>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</si>
  <si>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</si>
  <si>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</si>
  <si>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</si>
  <si>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</si>
  <si>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</si>
  <si>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</si>
  <si>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</si>
  <si>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</si>
  <si>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</si>
  <si>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</si>
  <si>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</si>
  <si>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</si>
  <si>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</si>
  <si>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</si>
  <si>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</si>
  <si>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</si>
  <si>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</si>
  <si>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</si>
  <si>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</si>
  <si>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</si>
  <si>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</si>
  <si>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</si>
  <si>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</si>
  <si>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</si>
  <si>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</si>
  <si>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</si>
  <si>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</si>
  <si>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</si>
  <si>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</si>
  <si>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</si>
  <si>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</si>
  <si>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</si>
  <si>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</si>
  <si>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</si>
  <si>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</si>
  <si>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</si>
  <si>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</si>
  <si>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</si>
  <si>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</si>
  <si>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</si>
  <si>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</si>
  <si>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</si>
  <si>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</si>
  <si>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</si>
  <si>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</si>
  <si>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</si>
  <si>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</si>
  <si>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</si>
  <si>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</si>
  <si>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</si>
  <si>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</si>
  <si>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</si>
  <si>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</si>
  <si>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</si>
  <si>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</si>
  <si>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</si>
  <si>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</si>
  <si>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</si>
  <si>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</si>
  <si>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</si>
  <si>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</si>
  <si>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</si>
  <si>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</si>
  <si>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</si>
  <si>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</si>
  <si>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</si>
  <si>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</si>
  <si>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</si>
  <si>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</si>
  <si>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</si>
  <si>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</si>
  <si>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</si>
  <si>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</si>
  <si>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</si>
  <si>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</si>
  <si>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</si>
  <si>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</si>
  <si>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</si>
  <si>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</si>
  <si>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</si>
  <si>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</si>
  <si>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</si>
  <si>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</si>
  <si>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</si>
  <si>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</si>
  <si>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</si>
  <si>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</si>
  <si>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</si>
  <si>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</si>
  <si>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</si>
  <si>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</si>
  <si>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</si>
  <si>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</si>
  <si>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</si>
  <si>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</si>
  <si>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</si>
  <si>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</si>
  <si>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</si>
  <si>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</si>
  <si>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</si>
  <si>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</si>
  <si>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</si>
  <si>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</si>
  <si>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</si>
  <si>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</si>
  <si>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</si>
  <si>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</si>
  <si>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</si>
  <si>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</si>
  <si>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</si>
  <si>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</si>
  <si>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</si>
  <si>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</si>
  <si>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</si>
  <si>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</si>
  <si>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</si>
  <si>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</si>
  <si>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</si>
  <si>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</si>
  <si>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</si>
  <si>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</si>
  <si>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</si>
  <si>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</si>
  <si>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</si>
  <si>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</si>
  <si>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</si>
  <si>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</si>
  <si>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</si>
  <si>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</si>
  <si>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</si>
  <si>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</si>
  <si>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</si>
  <si>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</si>
  <si>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</si>
  <si>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</si>
  <si>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</si>
  <si>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</si>
  <si>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</si>
  <si>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</si>
  <si>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</si>
  <si>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</si>
  <si>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</si>
  <si>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</si>
  <si>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</si>
  <si>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</si>
  <si>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</si>
  <si>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</si>
  <si>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</si>
  <si>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</si>
  <si>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</si>
  <si>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</si>
  <si>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</si>
  <si>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</si>
  <si>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</si>
  <si>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</si>
  <si>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</si>
  <si>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</si>
  <si>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</si>
  <si>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</si>
  <si>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</si>
  <si>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</si>
  <si>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</si>
  <si>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</si>
  <si>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</si>
  <si>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</si>
  <si>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</si>
  <si>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</si>
  <si>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</si>
  <si>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</si>
  <si>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</si>
  <si>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</si>
  <si>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</si>
  <si>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</si>
  <si>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</si>
  <si>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</si>
  <si>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</si>
  <si>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</si>
  <si>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</si>
  <si>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</si>
  <si>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</si>
  <si>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</si>
  <si>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</si>
  <si>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</si>
  <si>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</si>
  <si>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</si>
  <si>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</si>
  <si>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</si>
  <si>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</si>
  <si>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</si>
  <si>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</si>
  <si>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</si>
  <si>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</si>
  <si>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</si>
  <si>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</si>
  <si>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</si>
  <si>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</si>
  <si>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</si>
  <si>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</si>
  <si>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</si>
  <si>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</si>
  <si>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</si>
  <si>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</si>
  <si>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</si>
  <si>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</si>
  <si>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</si>
  <si>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</si>
  <si>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</si>
  <si>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</si>
  <si>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</si>
  <si>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</si>
  <si>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</si>
  <si>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</si>
  <si>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</si>
  <si>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</si>
  <si>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</si>
  <si>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</si>
  <si>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</si>
  <si>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</si>
  <si>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</si>
  <si>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</si>
  <si>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</si>
  <si>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</si>
  <si>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</si>
  <si>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</si>
  <si>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</si>
  <si>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</si>
  <si>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</si>
  <si>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</si>
  <si>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</si>
  <si>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</si>
  <si>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</si>
  <si>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</si>
  <si>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</si>
  <si>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</si>
  <si>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</si>
  <si>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</si>
  <si>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</si>
  <si>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</si>
  <si>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</si>
  <si>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</si>
  <si>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</si>
  <si>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</si>
  <si>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</si>
  <si>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</si>
  <si>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</si>
  <si>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</si>
  <si>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</si>
  <si>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</si>
  <si>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</si>
  <si>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</si>
  <si>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</si>
  <si>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</si>
  <si>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</si>
  <si>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</si>
  <si>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</si>
  <si>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</si>
  <si>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</si>
  <si>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</si>
  <si>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</si>
  <si>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</si>
  <si>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</si>
  <si>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</si>
  <si>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</si>
  <si>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</si>
  <si>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</si>
  <si>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</si>
  <si>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</si>
  <si>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</si>
  <si>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</si>
  <si>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</si>
  <si>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</si>
  <si>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</si>
  <si>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</si>
  <si>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</si>
  <si>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</si>
  <si>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</si>
  <si>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</si>
  <si>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</si>
  <si>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</si>
  <si>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</si>
  <si>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</si>
  <si>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</si>
  <si>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</si>
  <si>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</si>
  <si>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</si>
  <si>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</si>
  <si>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</si>
  <si>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</si>
  <si>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</si>
  <si>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</si>
  <si>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</si>
  <si>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</si>
  <si>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</si>
  <si>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</si>
  <si>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</si>
  <si>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</si>
  <si>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</si>
  <si>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</si>
  <si>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</si>
  <si>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</si>
  <si>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</si>
  <si>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</si>
  <si>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</si>
  <si>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</si>
  <si>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</si>
  <si>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</si>
  <si>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</si>
  <si>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</si>
  <si>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</si>
  <si>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</si>
  <si>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</si>
  <si>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</si>
  <si>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</si>
  <si>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</si>
  <si>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</si>
  <si>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</si>
  <si>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</si>
  <si>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</si>
  <si>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</si>
  <si>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</si>
  <si>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</si>
  <si>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</si>
  <si>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</si>
  <si>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</si>
  <si>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</si>
  <si>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</si>
  <si>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</si>
  <si>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</si>
  <si>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</si>
  <si>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</si>
  <si>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</si>
  <si>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</si>
  <si>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</si>
  <si>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</si>
  <si>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</si>
  <si>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</si>
  <si>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</si>
  <si>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</si>
  <si>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</si>
  <si>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</si>
  <si>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</si>
  <si>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</si>
  <si>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</si>
  <si>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</si>
  <si>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</si>
  <si>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</si>
  <si>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</si>
  <si>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</si>
  <si>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</si>
  <si>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</si>
  <si>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</si>
  <si>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</si>
  <si>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</si>
  <si>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</si>
  <si>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</si>
  <si>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</si>
  <si>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</si>
  <si>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</si>
  <si>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</si>
  <si>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</si>
  <si>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</si>
  <si>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</si>
  <si>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</si>
  <si>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</si>
  <si>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</si>
  <si>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</si>
  <si>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</si>
  <si>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</si>
  <si>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</si>
  <si>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</si>
  <si>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</si>
  <si>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</si>
  <si>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</si>
  <si>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</si>
  <si>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</si>
  <si>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</si>
  <si>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</si>
  <si>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</si>
  <si>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</si>
  <si>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</si>
  <si>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</si>
  <si>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</si>
  <si>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</si>
  <si>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</si>
  <si>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</si>
  <si>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</si>
  <si>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</si>
  <si>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</si>
  <si>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</si>
  <si>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</si>
  <si>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</si>
  <si>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</si>
  <si>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</si>
  <si>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</si>
  <si>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</si>
  <si>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</si>
  <si>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</si>
  <si>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</si>
  <si>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</si>
  <si>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</si>
  <si>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</si>
  <si>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</si>
  <si>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</si>
  <si>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</si>
  <si>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</si>
  <si>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</si>
  <si>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</si>
  <si>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</si>
  <si>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</si>
  <si>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</si>
  <si>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</si>
  <si>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</si>
  <si>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</si>
  <si>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</si>
  <si>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</si>
  <si>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</si>
  <si>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</si>
  <si>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</si>
  <si>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</si>
  <si>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</si>
  <si>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</si>
  <si>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</si>
  <si>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</si>
  <si>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</si>
  <si>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</si>
  <si>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</si>
  <si>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</si>
  <si>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</si>
  <si>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</si>
  <si>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</si>
  <si>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</si>
  <si>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</si>
  <si>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</si>
  <si>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</si>
  <si>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</si>
  <si>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</si>
  <si>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</si>
  <si>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</si>
  <si>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</si>
  <si>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</si>
  <si>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</si>
  <si>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</si>
  <si>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</si>
  <si>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</si>
  <si>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</si>
  <si>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</si>
  <si>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</si>
  <si>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</si>
  <si>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</si>
  <si>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</si>
  <si>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</si>
  <si>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</si>
  <si>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</si>
  <si>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</si>
  <si>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</si>
  <si>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</si>
  <si>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</si>
  <si>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xxx ksymbol/s supported, yyy kHz channel spacing. Joerg will provide numbers for xxx, and yyy.</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</si>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</sst>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9"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69"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210240</xdr:colOff>
      <xdr:row>22</xdr:row>
      <xdr:rowOff>128880</xdr:rowOff>
    </xdr:to>
    <xdr:sp>
      <xdr:nvSpPr>
        <xdr:cNvPr id="0" name="Text Frame 1"/>
        <xdr:cNvSpPr/>
      </xdr:nvSpPr>
      <xdr:spPr>
        <a:xfrm>
          <a:off x="372600" y="2873880"/>
          <a:ext cx="2057760" cy="131472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G253" activeCellId="0" sqref="G253"/>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0"/>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35.05"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c r="N253" s="21" t="s">
        <v>1847</v>
      </c>
    </row>
    <row r="254" customFormat="false" ht="35.05" hidden="false" customHeight="false" outlineLevel="0" collapsed="false">
      <c r="A254" s="2" t="s">
        <v>1848</v>
      </c>
      <c r="B254" s="19" t="s">
        <v>84</v>
      </c>
      <c r="C254" s="19" t="s">
        <v>85</v>
      </c>
      <c r="D254" s="19" t="n">
        <v>750</v>
      </c>
      <c r="E254" s="34" t="s">
        <v>1849</v>
      </c>
      <c r="F254" s="19" t="n">
        <v>9</v>
      </c>
      <c r="G254" s="21" t="s">
        <v>1850</v>
      </c>
      <c r="H254" s="21" t="s">
        <v>1851</v>
      </c>
      <c r="I254" s="2" t="s">
        <v>50</v>
      </c>
      <c r="J254" s="2" t="s">
        <v>69</v>
      </c>
      <c r="K254" s="2" t="s">
        <v>52</v>
      </c>
    </row>
    <row r="255" customFormat="false" ht="13" hidden="false" customHeight="false" outlineLevel="0" collapsed="false">
      <c r="A255" s="2" t="s">
        <v>1852</v>
      </c>
      <c r="B255" s="19" t="s">
        <v>11</v>
      </c>
      <c r="C255" s="19" t="s">
        <v>13</v>
      </c>
      <c r="D255" s="19" t="n">
        <v>769</v>
      </c>
      <c r="E255" s="34" t="s">
        <v>1853</v>
      </c>
      <c r="F255" s="19" t="n">
        <v>16</v>
      </c>
      <c r="G255" s="21" t="s">
        <v>1735</v>
      </c>
      <c r="H255" s="21" t="s">
        <v>1854</v>
      </c>
      <c r="I255" s="2" t="s">
        <v>50</v>
      </c>
      <c r="J255" s="2" t="s">
        <v>51</v>
      </c>
      <c r="K255" s="2" t="s">
        <v>52</v>
      </c>
      <c r="M255" s="21" t="s">
        <v>42</v>
      </c>
    </row>
    <row r="256" customFormat="false" ht="13" hidden="false" customHeight="false" outlineLevel="0" collapsed="false">
      <c r="A256" s="2" t="s">
        <v>1855</v>
      </c>
      <c r="B256" s="19" t="s">
        <v>11</v>
      </c>
      <c r="C256" s="19" t="s">
        <v>13</v>
      </c>
      <c r="D256" s="19" t="n">
        <v>774</v>
      </c>
      <c r="E256" s="34" t="s">
        <v>1856</v>
      </c>
      <c r="F256" s="19" t="n">
        <v>17</v>
      </c>
      <c r="G256" s="21" t="s">
        <v>1735</v>
      </c>
      <c r="H256" s="21" t="s">
        <v>1854</v>
      </c>
      <c r="I256" s="2" t="s">
        <v>50</v>
      </c>
      <c r="J256" s="2" t="s">
        <v>51</v>
      </c>
      <c r="K256" s="2" t="s">
        <v>52</v>
      </c>
      <c r="M256" s="21" t="s">
        <v>42</v>
      </c>
    </row>
    <row r="257" customFormat="false" ht="24" hidden="false" customHeight="false" outlineLevel="0" collapsed="false">
      <c r="A257" s="2" t="s">
        <v>1857</v>
      </c>
      <c r="B257" s="19" t="s">
        <v>84</v>
      </c>
      <c r="C257" s="19" t="s">
        <v>85</v>
      </c>
      <c r="D257" s="19" t="n">
        <v>780</v>
      </c>
      <c r="E257" s="34" t="s">
        <v>1858</v>
      </c>
      <c r="F257" s="19" t="n">
        <v>7</v>
      </c>
      <c r="G257" s="21" t="s">
        <v>1859</v>
      </c>
      <c r="H257" s="21" t="s">
        <v>1860</v>
      </c>
      <c r="I257" s="2" t="s">
        <v>50</v>
      </c>
      <c r="J257" s="2" t="s">
        <v>69</v>
      </c>
      <c r="K257" s="2" t="s">
        <v>52</v>
      </c>
      <c r="M257" s="21" t="s">
        <v>42</v>
      </c>
    </row>
    <row r="258" customFormat="false" ht="46.25" hidden="false" customHeight="false" outlineLevel="0" collapsed="false">
      <c r="A258" s="2" t="s">
        <v>1861</v>
      </c>
      <c r="B258" s="19" t="s">
        <v>311</v>
      </c>
      <c r="C258" s="19" t="s">
        <v>312</v>
      </c>
      <c r="D258" s="19" t="n">
        <v>781</v>
      </c>
      <c r="E258" s="34" t="s">
        <v>1862</v>
      </c>
      <c r="G258" s="21" t="s">
        <v>1768</v>
      </c>
      <c r="H258" s="21" t="s">
        <v>1769</v>
      </c>
      <c r="I258" s="2" t="s">
        <v>124</v>
      </c>
      <c r="J258" s="2" t="s">
        <v>51</v>
      </c>
      <c r="K258" s="2" t="s">
        <v>78</v>
      </c>
      <c r="L258" s="21" t="s">
        <v>1770</v>
      </c>
      <c r="N258" s="21" t="s">
        <v>317</v>
      </c>
    </row>
    <row r="259" customFormat="false" ht="13" hidden="false" customHeight="false" outlineLevel="0" collapsed="false">
      <c r="A259" s="2" t="s">
        <v>1863</v>
      </c>
      <c r="B259" s="19" t="s">
        <v>11</v>
      </c>
      <c r="C259" s="19" t="s">
        <v>13</v>
      </c>
      <c r="D259" s="19" t="n">
        <v>813</v>
      </c>
      <c r="E259" s="34" t="s">
        <v>1864</v>
      </c>
      <c r="F259" s="19" t="n">
        <v>29</v>
      </c>
      <c r="G259" s="21" t="s">
        <v>1865</v>
      </c>
      <c r="H259" s="21" t="s">
        <v>1837</v>
      </c>
      <c r="I259" s="2" t="s">
        <v>50</v>
      </c>
      <c r="J259" s="2" t="s">
        <v>51</v>
      </c>
      <c r="K259" s="2" t="s">
        <v>52</v>
      </c>
      <c r="M259" s="21" t="s">
        <v>42</v>
      </c>
    </row>
    <row r="260" customFormat="false" ht="46.25" hidden="false" customHeight="false" outlineLevel="0" collapsed="false">
      <c r="A260" s="2" t="s">
        <v>1866</v>
      </c>
      <c r="B260" s="19" t="s">
        <v>311</v>
      </c>
      <c r="C260" s="19" t="s">
        <v>312</v>
      </c>
      <c r="D260" s="19" t="n">
        <v>815</v>
      </c>
      <c r="E260" s="34" t="s">
        <v>1867</v>
      </c>
      <c r="G260" s="21" t="s">
        <v>1768</v>
      </c>
      <c r="H260" s="21" t="s">
        <v>1769</v>
      </c>
      <c r="I260" s="2" t="s">
        <v>124</v>
      </c>
      <c r="J260" s="2" t="s">
        <v>51</v>
      </c>
      <c r="K260" s="2" t="s">
        <v>78</v>
      </c>
      <c r="L260" s="21" t="s">
        <v>1770</v>
      </c>
      <c r="N260" s="21" t="s">
        <v>317</v>
      </c>
    </row>
    <row r="261" customFormat="false" ht="13" hidden="false" customHeight="false" outlineLevel="0" collapsed="false">
      <c r="A261" s="2" t="s">
        <v>1868</v>
      </c>
      <c r="B261" s="19" t="s">
        <v>11</v>
      </c>
      <c r="C261" s="19" t="s">
        <v>13</v>
      </c>
      <c r="D261" s="19" t="n">
        <v>829</v>
      </c>
      <c r="E261" s="34" t="s">
        <v>1869</v>
      </c>
      <c r="F261" s="19" t="n">
        <v>2</v>
      </c>
      <c r="G261" s="21" t="s">
        <v>1735</v>
      </c>
      <c r="H261" s="21" t="s">
        <v>1870</v>
      </c>
      <c r="I261" s="2" t="s">
        <v>50</v>
      </c>
      <c r="J261" s="2" t="s">
        <v>51</v>
      </c>
      <c r="K261" s="2" t="s">
        <v>52</v>
      </c>
      <c r="M261" s="21" t="s">
        <v>42</v>
      </c>
    </row>
    <row r="262" customFormat="false" ht="13" hidden="false" customHeight="false" outlineLevel="0" collapsed="false">
      <c r="A262" s="2" t="s">
        <v>1871</v>
      </c>
      <c r="B262" s="19" t="s">
        <v>11</v>
      </c>
      <c r="C262" s="19" t="s">
        <v>13</v>
      </c>
      <c r="D262" s="19" t="n">
        <v>831</v>
      </c>
      <c r="E262" s="34" t="s">
        <v>1872</v>
      </c>
      <c r="F262" s="19" t="n">
        <v>8</v>
      </c>
      <c r="G262" s="21" t="s">
        <v>1735</v>
      </c>
      <c r="H262" s="21" t="s">
        <v>1873</v>
      </c>
      <c r="I262" s="2" t="s">
        <v>50</v>
      </c>
      <c r="J262" s="2" t="s">
        <v>51</v>
      </c>
      <c r="K262" s="2" t="s">
        <v>52</v>
      </c>
      <c r="M262" s="21" t="s">
        <v>42</v>
      </c>
    </row>
    <row r="263" customFormat="false" ht="13" hidden="false" customHeight="false" outlineLevel="0" collapsed="false">
      <c r="A263" s="2" t="s">
        <v>1874</v>
      </c>
      <c r="B263" s="19" t="s">
        <v>311</v>
      </c>
      <c r="C263" s="19" t="s">
        <v>312</v>
      </c>
      <c r="D263" s="19" t="n">
        <v>831</v>
      </c>
      <c r="E263" s="34" t="str">
        <f aca="false">"24.3.3"</f>
        <v>24.3.3</v>
      </c>
      <c r="G263" s="21" t="s">
        <v>1875</v>
      </c>
      <c r="H263" s="21" t="s">
        <v>1876</v>
      </c>
      <c r="I263" s="2" t="s">
        <v>50</v>
      </c>
      <c r="J263" s="2" t="s">
        <v>51</v>
      </c>
      <c r="K263" s="2" t="s">
        <v>52</v>
      </c>
      <c r="M263" s="21" t="s">
        <v>42</v>
      </c>
    </row>
    <row r="264" customFormat="false" ht="13" hidden="false" customHeight="false" outlineLevel="0" collapsed="false">
      <c r="A264" s="2" t="s">
        <v>1877</v>
      </c>
      <c r="B264" s="19" t="s">
        <v>11</v>
      </c>
      <c r="C264" s="19" t="s">
        <v>13</v>
      </c>
      <c r="D264" s="19" t="n">
        <v>833</v>
      </c>
      <c r="E264" s="34" t="s">
        <v>1878</v>
      </c>
      <c r="F264" s="19" t="n">
        <v>20</v>
      </c>
      <c r="G264" s="21" t="s">
        <v>1735</v>
      </c>
      <c r="H264" s="21" t="s">
        <v>1873</v>
      </c>
      <c r="I264" s="2" t="s">
        <v>50</v>
      </c>
      <c r="J264" s="2" t="s">
        <v>51</v>
      </c>
      <c r="K264" s="2" t="s">
        <v>52</v>
      </c>
      <c r="M264" s="21" t="s">
        <v>42</v>
      </c>
    </row>
    <row r="265" customFormat="false" ht="13" hidden="false" customHeight="false" outlineLevel="0" collapsed="false">
      <c r="A265" s="2" t="s">
        <v>1879</v>
      </c>
      <c r="B265" s="19" t="s">
        <v>11</v>
      </c>
      <c r="C265" s="19" t="s">
        <v>13</v>
      </c>
      <c r="D265" s="19" t="n">
        <v>837</v>
      </c>
      <c r="E265" s="34" t="s">
        <v>1880</v>
      </c>
      <c r="F265" s="19" t="n">
        <v>12</v>
      </c>
      <c r="G265" s="21" t="s">
        <v>1735</v>
      </c>
      <c r="H265" s="21" t="s">
        <v>1873</v>
      </c>
      <c r="I265" s="2" t="s">
        <v>50</v>
      </c>
      <c r="J265" s="2" t="s">
        <v>51</v>
      </c>
      <c r="K265" s="2" t="s">
        <v>52</v>
      </c>
      <c r="M265" s="21" t="s">
        <v>42</v>
      </c>
    </row>
    <row r="266" customFormat="false" ht="24" hidden="false" customHeight="false" outlineLevel="0" collapsed="false">
      <c r="A266" s="2" t="s">
        <v>1881</v>
      </c>
      <c r="B266" s="19" t="s">
        <v>311</v>
      </c>
      <c r="C266" s="19" t="s">
        <v>312</v>
      </c>
      <c r="D266" s="19" t="n">
        <v>838</v>
      </c>
      <c r="E266" s="34" t="s">
        <v>1882</v>
      </c>
      <c r="F266" s="19" t="n">
        <v>25</v>
      </c>
      <c r="G266" s="21" t="s">
        <v>1883</v>
      </c>
      <c r="H266" s="21" t="s">
        <v>1884</v>
      </c>
      <c r="I266" s="2" t="s">
        <v>50</v>
      </c>
      <c r="J266" s="2" t="s">
        <v>69</v>
      </c>
      <c r="K266" s="2" t="s">
        <v>52</v>
      </c>
      <c r="M266" s="21" t="s">
        <v>42</v>
      </c>
    </row>
    <row r="267" customFormat="false" ht="35.05" hidden="false" customHeight="false" outlineLevel="0" collapsed="false">
      <c r="A267" s="2" t="s">
        <v>1885</v>
      </c>
      <c r="B267" s="19" t="s">
        <v>311</v>
      </c>
      <c r="C267" s="19" t="s">
        <v>312</v>
      </c>
      <c r="D267" s="19" t="n">
        <v>838</v>
      </c>
      <c r="E267" s="34" t="s">
        <v>1882</v>
      </c>
      <c r="F267" s="19" t="n">
        <v>25</v>
      </c>
      <c r="G267" s="21" t="s">
        <v>1886</v>
      </c>
      <c r="H267" s="21" t="s">
        <v>1887</v>
      </c>
      <c r="I267" s="2" t="s">
        <v>50</v>
      </c>
      <c r="J267" s="2" t="s">
        <v>51</v>
      </c>
      <c r="K267" s="2" t="s">
        <v>52</v>
      </c>
      <c r="M267" s="21" t="s">
        <v>42</v>
      </c>
    </row>
    <row r="268" customFormat="false" ht="24" hidden="false" customHeight="false" outlineLevel="0" collapsed="false">
      <c r="A268" s="2" t="s">
        <v>1888</v>
      </c>
      <c r="B268" s="19" t="s">
        <v>311</v>
      </c>
      <c r="C268" s="19" t="s">
        <v>312</v>
      </c>
      <c r="D268" s="19" t="n">
        <v>839</v>
      </c>
      <c r="E268" s="34" t="s">
        <v>1889</v>
      </c>
      <c r="F268" s="19" t="n">
        <v>5</v>
      </c>
      <c r="G268" s="21" t="s">
        <v>1883</v>
      </c>
      <c r="H268" s="21" t="s">
        <v>1884</v>
      </c>
      <c r="I268" s="2" t="s">
        <v>50</v>
      </c>
      <c r="J268" s="2" t="s">
        <v>69</v>
      </c>
      <c r="K268" s="2" t="s">
        <v>52</v>
      </c>
      <c r="M268" s="21" t="s">
        <v>42</v>
      </c>
    </row>
    <row r="269" customFormat="false" ht="13" hidden="false" customHeight="false" outlineLevel="0" collapsed="false">
      <c r="A269" s="2" t="s">
        <v>1890</v>
      </c>
      <c r="B269" s="19" t="s">
        <v>311</v>
      </c>
      <c r="C269" s="19" t="s">
        <v>312</v>
      </c>
      <c r="D269" s="19" t="n">
        <v>840</v>
      </c>
      <c r="E269" s="34" t="s">
        <v>1891</v>
      </c>
      <c r="F269" s="19" t="n">
        <v>20</v>
      </c>
      <c r="G269" s="21" t="s">
        <v>1892</v>
      </c>
      <c r="H269" s="21" t="s">
        <v>1893</v>
      </c>
      <c r="I269" s="2" t="s">
        <v>50</v>
      </c>
      <c r="J269" s="2" t="s">
        <v>69</v>
      </c>
      <c r="K269" s="2" t="s">
        <v>52</v>
      </c>
      <c r="M269" s="21" t="s">
        <v>42</v>
      </c>
    </row>
    <row r="270" customFormat="false" ht="13" hidden="false" customHeight="false" outlineLevel="0" collapsed="false">
      <c r="A270" s="2" t="s">
        <v>1894</v>
      </c>
      <c r="B270" s="19" t="s">
        <v>311</v>
      </c>
      <c r="C270" s="19" t="s">
        <v>312</v>
      </c>
      <c r="D270" s="19" t="n">
        <v>840</v>
      </c>
      <c r="E270" s="34" t="s">
        <v>1891</v>
      </c>
      <c r="F270" s="19" t="n">
        <v>22</v>
      </c>
      <c r="G270" s="21" t="s">
        <v>1895</v>
      </c>
      <c r="H270" s="21" t="s">
        <v>1896</v>
      </c>
      <c r="I270" s="2" t="s">
        <v>50</v>
      </c>
      <c r="J270" s="2" t="s">
        <v>69</v>
      </c>
      <c r="K270" s="2" t="s">
        <v>52</v>
      </c>
      <c r="M270" s="21" t="s">
        <v>42</v>
      </c>
    </row>
    <row r="271" customFormat="false" ht="13" hidden="false" customHeight="false" outlineLevel="0" collapsed="false">
      <c r="A271" s="2" t="s">
        <v>1897</v>
      </c>
      <c r="B271" s="19" t="s">
        <v>11</v>
      </c>
      <c r="C271" s="19" t="s">
        <v>13</v>
      </c>
      <c r="D271" s="19" t="n">
        <v>841</v>
      </c>
      <c r="E271" s="34" t="s">
        <v>1898</v>
      </c>
      <c r="F271" s="19" t="n">
        <v>10</v>
      </c>
      <c r="G271" s="21" t="s">
        <v>1735</v>
      </c>
      <c r="H271" s="21" t="s">
        <v>1873</v>
      </c>
      <c r="I271" s="2" t="s">
        <v>50</v>
      </c>
      <c r="J271" s="2" t="s">
        <v>51</v>
      </c>
      <c r="K271" s="2" t="s">
        <v>52</v>
      </c>
      <c r="M271" s="21" t="s">
        <v>42</v>
      </c>
    </row>
    <row r="272" customFormat="false" ht="24" hidden="false" customHeight="false" outlineLevel="0" collapsed="false">
      <c r="A272" s="2" t="s">
        <v>1899</v>
      </c>
      <c r="B272" s="19" t="s">
        <v>311</v>
      </c>
      <c r="C272" s="19" t="s">
        <v>312</v>
      </c>
      <c r="D272" s="19" t="n">
        <v>842</v>
      </c>
      <c r="E272" s="34" t="str">
        <f aca="false">"24.4.7"</f>
        <v>24.4.7</v>
      </c>
      <c r="F272" s="19" t="n">
        <v>12</v>
      </c>
      <c r="G272" s="21" t="s">
        <v>1900</v>
      </c>
      <c r="H272" s="21" t="s">
        <v>1901</v>
      </c>
      <c r="I272" s="2" t="s">
        <v>50</v>
      </c>
      <c r="J272" s="2" t="s">
        <v>51</v>
      </c>
      <c r="K272" s="2" t="s">
        <v>52</v>
      </c>
      <c r="M272" s="21" t="s">
        <v>42</v>
      </c>
    </row>
    <row r="273" customFormat="false" ht="124.6" hidden="false" customHeight="false" outlineLevel="0" collapsed="false">
      <c r="A273" s="2" t="s">
        <v>1902</v>
      </c>
      <c r="B273" s="19" t="s">
        <v>311</v>
      </c>
      <c r="C273" s="19" t="s">
        <v>312</v>
      </c>
      <c r="D273" s="19" t="n">
        <v>844</v>
      </c>
      <c r="E273" s="34" t="s">
        <v>1903</v>
      </c>
      <c r="F273" s="19" t="n">
        <v>14</v>
      </c>
      <c r="G273" s="21" t="s">
        <v>1904</v>
      </c>
      <c r="H273" s="21" t="s">
        <v>1905</v>
      </c>
      <c r="I273" s="2" t="s">
        <v>50</v>
      </c>
      <c r="J273" s="2" t="s">
        <v>51</v>
      </c>
      <c r="K273" s="2" t="s">
        <v>70</v>
      </c>
      <c r="L273" s="21" t="s">
        <v>1906</v>
      </c>
      <c r="M273" s="21" t="s">
        <v>42</v>
      </c>
    </row>
    <row r="274" customFormat="false" ht="35.05" hidden="false" customHeight="false" outlineLevel="0" collapsed="false">
      <c r="A274" s="2" t="s">
        <v>1907</v>
      </c>
      <c r="B274" s="19" t="s">
        <v>311</v>
      </c>
      <c r="C274" s="19" t="s">
        <v>312</v>
      </c>
      <c r="D274" s="19" t="n">
        <v>845</v>
      </c>
      <c r="E274" s="34" t="s">
        <v>1908</v>
      </c>
      <c r="F274" s="19" t="n">
        <v>12</v>
      </c>
      <c r="G274" s="21" t="s">
        <v>1909</v>
      </c>
      <c r="H274" s="21" t="s">
        <v>1910</v>
      </c>
      <c r="I274" s="2" t="s">
        <v>50</v>
      </c>
      <c r="J274" s="2" t="s">
        <v>51</v>
      </c>
      <c r="K274" s="2" t="s">
        <v>52</v>
      </c>
      <c r="M274" s="21" t="s">
        <v>42</v>
      </c>
    </row>
    <row r="275" customFormat="false" ht="35.05" hidden="false" customHeight="false" outlineLevel="0" collapsed="false">
      <c r="A275" s="2" t="s">
        <v>1911</v>
      </c>
      <c r="B275" s="19" t="s">
        <v>311</v>
      </c>
      <c r="C275" s="19" t="s">
        <v>312</v>
      </c>
      <c r="D275" s="19" t="n">
        <v>845</v>
      </c>
      <c r="E275" s="34" t="s">
        <v>1912</v>
      </c>
      <c r="G275" s="21" t="s">
        <v>1913</v>
      </c>
      <c r="H275" s="21" t="s">
        <v>1914</v>
      </c>
      <c r="I275" s="2" t="s">
        <v>50</v>
      </c>
      <c r="J275" s="2" t="s">
        <v>69</v>
      </c>
      <c r="K275" s="2" t="s">
        <v>52</v>
      </c>
      <c r="M275" s="21" t="s">
        <v>42</v>
      </c>
    </row>
    <row r="276" customFormat="false" ht="35.05" hidden="false" customHeight="false" outlineLevel="0" collapsed="false">
      <c r="A276" s="2" t="s">
        <v>1915</v>
      </c>
      <c r="B276" s="19" t="s">
        <v>311</v>
      </c>
      <c r="C276" s="19" t="s">
        <v>312</v>
      </c>
      <c r="D276" s="19" t="n">
        <v>846</v>
      </c>
      <c r="E276" s="34" t="s">
        <v>1916</v>
      </c>
      <c r="G276" s="21" t="s">
        <v>1913</v>
      </c>
      <c r="H276" s="21" t="s">
        <v>1917</v>
      </c>
      <c r="I276" s="2" t="s">
        <v>50</v>
      </c>
      <c r="J276" s="2" t="s">
        <v>69</v>
      </c>
      <c r="K276" s="2" t="s">
        <v>52</v>
      </c>
      <c r="M276" s="21" t="s">
        <v>42</v>
      </c>
    </row>
    <row r="277" customFormat="false" ht="24" hidden="false" customHeight="false" outlineLevel="0" collapsed="false">
      <c r="A277" s="2" t="s">
        <v>1918</v>
      </c>
      <c r="B277" s="19" t="s">
        <v>311</v>
      </c>
      <c r="C277" s="19" t="s">
        <v>312</v>
      </c>
      <c r="D277" s="19" t="n">
        <v>847</v>
      </c>
      <c r="E277" s="34" t="s">
        <v>1908</v>
      </c>
      <c r="F277" s="19" t="n">
        <v>9</v>
      </c>
      <c r="G277" s="21" t="s">
        <v>1919</v>
      </c>
      <c r="H277" s="21" t="s">
        <v>1920</v>
      </c>
      <c r="I277" s="2" t="s">
        <v>50</v>
      </c>
      <c r="J277" s="2" t="s">
        <v>69</v>
      </c>
      <c r="K277" s="2" t="s">
        <v>52</v>
      </c>
      <c r="M277" s="21" t="s">
        <v>42</v>
      </c>
    </row>
    <row r="278" customFormat="false" ht="13" hidden="false" customHeight="false" outlineLevel="0" collapsed="false">
      <c r="A278" s="2" t="s">
        <v>1921</v>
      </c>
      <c r="B278" s="19" t="s">
        <v>11</v>
      </c>
      <c r="C278" s="19" t="s">
        <v>13</v>
      </c>
      <c r="D278" s="19" t="n">
        <v>847</v>
      </c>
      <c r="E278" s="34" t="s">
        <v>1922</v>
      </c>
      <c r="F278" s="19" t="n">
        <v>17</v>
      </c>
      <c r="G278" s="21" t="s">
        <v>1735</v>
      </c>
      <c r="H278" s="21" t="s">
        <v>1873</v>
      </c>
      <c r="I278" s="2" t="s">
        <v>50</v>
      </c>
      <c r="J278" s="2" t="s">
        <v>51</v>
      </c>
      <c r="K278" s="2" t="s">
        <v>52</v>
      </c>
      <c r="M278" s="21" t="s">
        <v>42</v>
      </c>
    </row>
    <row r="279" customFormat="false" ht="13" hidden="false" customHeight="false" outlineLevel="0" collapsed="false">
      <c r="A279" s="2" t="s">
        <v>1923</v>
      </c>
      <c r="B279" s="19" t="s">
        <v>11</v>
      </c>
      <c r="C279" s="19" t="s">
        <v>13</v>
      </c>
      <c r="D279" s="19" t="n">
        <v>847</v>
      </c>
      <c r="E279" s="34" t="s">
        <v>1922</v>
      </c>
      <c r="F279" s="19" t="n">
        <v>19</v>
      </c>
      <c r="G279" s="21" t="s">
        <v>1735</v>
      </c>
      <c r="H279" s="21" t="s">
        <v>1830</v>
      </c>
      <c r="I279" s="2" t="s">
        <v>50</v>
      </c>
      <c r="J279" s="2" t="s">
        <v>51</v>
      </c>
      <c r="K279" s="2" t="s">
        <v>52</v>
      </c>
      <c r="M279" s="21" t="s">
        <v>42</v>
      </c>
    </row>
    <row r="280" customFormat="false" ht="24" hidden="false" customHeight="false" outlineLevel="0" collapsed="false">
      <c r="A280" s="2" t="s">
        <v>1924</v>
      </c>
      <c r="B280" s="19" t="s">
        <v>311</v>
      </c>
      <c r="C280" s="19" t="s">
        <v>312</v>
      </c>
      <c r="D280" s="19" t="n">
        <v>849</v>
      </c>
      <c r="E280" s="34" t="s">
        <v>1925</v>
      </c>
      <c r="F280" s="19" t="n">
        <v>12</v>
      </c>
      <c r="G280" s="21" t="s">
        <v>1926</v>
      </c>
      <c r="H280" s="21" t="s">
        <v>1927</v>
      </c>
      <c r="I280" s="2" t="s">
        <v>50</v>
      </c>
      <c r="J280" s="2" t="s">
        <v>69</v>
      </c>
      <c r="K280" s="2" t="s">
        <v>52</v>
      </c>
      <c r="M280" s="21" t="s">
        <v>42</v>
      </c>
    </row>
    <row r="281" customFormat="false" ht="13" hidden="false" customHeight="false" outlineLevel="0" collapsed="false">
      <c r="A281" s="2" t="s">
        <v>1928</v>
      </c>
      <c r="B281" s="19" t="s">
        <v>84</v>
      </c>
      <c r="C281" s="19" t="s">
        <v>85</v>
      </c>
      <c r="D281" s="19" t="n">
        <v>851</v>
      </c>
      <c r="E281" s="34" t="s">
        <v>1929</v>
      </c>
      <c r="F281" s="19" t="n">
        <v>1</v>
      </c>
      <c r="G281" s="21" t="s">
        <v>1062</v>
      </c>
      <c r="H281" s="21" t="s">
        <v>1930</v>
      </c>
      <c r="I281" s="2" t="s">
        <v>50</v>
      </c>
      <c r="J281" s="2" t="s">
        <v>69</v>
      </c>
      <c r="K281" s="2" t="s">
        <v>52</v>
      </c>
      <c r="M281" s="21" t="s">
        <v>42</v>
      </c>
    </row>
    <row r="282" customFormat="false" ht="13" hidden="false" customHeight="false" outlineLevel="0" collapsed="false">
      <c r="A282" s="2" t="s">
        <v>1931</v>
      </c>
      <c r="B282" s="19" t="s">
        <v>11</v>
      </c>
      <c r="C282" s="19" t="s">
        <v>13</v>
      </c>
      <c r="D282" s="19" t="n">
        <v>852</v>
      </c>
      <c r="E282" s="34" t="s">
        <v>1932</v>
      </c>
      <c r="F282" s="19" t="n">
        <v>10</v>
      </c>
      <c r="G282" s="21" t="s">
        <v>1735</v>
      </c>
      <c r="H282" s="21" t="s">
        <v>1830</v>
      </c>
      <c r="I282" s="2" t="s">
        <v>50</v>
      </c>
      <c r="J282" s="2" t="s">
        <v>51</v>
      </c>
      <c r="K282" s="2" t="s">
        <v>52</v>
      </c>
      <c r="M282" s="21" t="s">
        <v>42</v>
      </c>
    </row>
    <row r="283" customFormat="false" ht="13" hidden="false" customHeight="false" outlineLevel="0" collapsed="false">
      <c r="A283" s="2" t="s">
        <v>1933</v>
      </c>
      <c r="B283" s="19" t="s">
        <v>11</v>
      </c>
      <c r="C283" s="19" t="s">
        <v>13</v>
      </c>
      <c r="D283" s="19" t="n">
        <v>852</v>
      </c>
      <c r="E283" s="34" t="s">
        <v>1934</v>
      </c>
      <c r="F283" s="19" t="n">
        <v>15</v>
      </c>
      <c r="G283" s="21" t="s">
        <v>1735</v>
      </c>
      <c r="H283" s="21" t="s">
        <v>1935</v>
      </c>
      <c r="I283" s="2" t="s">
        <v>50</v>
      </c>
      <c r="J283" s="2" t="s">
        <v>51</v>
      </c>
      <c r="K283" s="2" t="s">
        <v>52</v>
      </c>
      <c r="M283" s="21" t="s">
        <v>42</v>
      </c>
    </row>
    <row r="284" customFormat="false" ht="13" hidden="false" customHeight="false" outlineLevel="0" collapsed="false">
      <c r="A284" s="2" t="s">
        <v>1936</v>
      </c>
      <c r="B284" s="19" t="s">
        <v>11</v>
      </c>
      <c r="C284" s="19" t="s">
        <v>13</v>
      </c>
      <c r="D284" s="19" t="n">
        <v>854</v>
      </c>
      <c r="E284" s="34" t="s">
        <v>1937</v>
      </c>
      <c r="F284" s="19" t="n">
        <v>3</v>
      </c>
      <c r="G284" s="21" t="s">
        <v>1735</v>
      </c>
      <c r="H284" s="21" t="s">
        <v>1830</v>
      </c>
      <c r="I284" s="2" t="s">
        <v>50</v>
      </c>
      <c r="J284" s="2" t="s">
        <v>51</v>
      </c>
      <c r="K284" s="2" t="s">
        <v>52</v>
      </c>
      <c r="M284" s="21" t="s">
        <v>42</v>
      </c>
    </row>
    <row r="285" customFormat="false" ht="13" hidden="false" customHeight="false" outlineLevel="0" collapsed="false">
      <c r="A285" s="2" t="s">
        <v>1938</v>
      </c>
      <c r="B285" s="19" t="s">
        <v>11</v>
      </c>
      <c r="C285" s="19" t="s">
        <v>13</v>
      </c>
      <c r="D285" s="19" t="n">
        <v>854</v>
      </c>
      <c r="E285" s="34" t="s">
        <v>1937</v>
      </c>
      <c r="F285" s="19" t="n">
        <v>4</v>
      </c>
      <c r="G285" s="21" t="s">
        <v>1735</v>
      </c>
      <c r="H285" s="21" t="s">
        <v>1935</v>
      </c>
      <c r="I285" s="2" t="s">
        <v>50</v>
      </c>
      <c r="J285" s="2" t="s">
        <v>51</v>
      </c>
      <c r="K285" s="2" t="s">
        <v>52</v>
      </c>
      <c r="M285" s="21" t="s">
        <v>42</v>
      </c>
    </row>
    <row r="286" customFormat="false" ht="13" hidden="false" customHeight="false" outlineLevel="0" collapsed="false">
      <c r="A286" s="2" t="s">
        <v>1939</v>
      </c>
      <c r="B286" s="19" t="s">
        <v>11</v>
      </c>
      <c r="C286" s="19" t="s">
        <v>13</v>
      </c>
      <c r="D286" s="19" t="n">
        <v>855</v>
      </c>
      <c r="E286" s="34" t="s">
        <v>1940</v>
      </c>
      <c r="F286" s="19" t="n">
        <v>3</v>
      </c>
      <c r="G286" s="21" t="s">
        <v>1735</v>
      </c>
      <c r="H286" s="21" t="s">
        <v>1935</v>
      </c>
      <c r="I286" s="2" t="s">
        <v>50</v>
      </c>
      <c r="J286" s="2" t="s">
        <v>51</v>
      </c>
      <c r="K286" s="2" t="s">
        <v>52</v>
      </c>
      <c r="M286" s="21" t="s">
        <v>42</v>
      </c>
    </row>
    <row r="287" customFormat="false" ht="13" hidden="false" customHeight="false" outlineLevel="0" collapsed="false">
      <c r="A287" s="2" t="s">
        <v>1941</v>
      </c>
      <c r="B287" s="19" t="s">
        <v>11</v>
      </c>
      <c r="C287" s="19" t="s">
        <v>13</v>
      </c>
      <c r="D287" s="19" t="n">
        <v>855</v>
      </c>
      <c r="E287" s="34" t="s">
        <v>1942</v>
      </c>
      <c r="F287" s="19" t="n">
        <v>5</v>
      </c>
      <c r="G287" s="21" t="s">
        <v>1735</v>
      </c>
      <c r="H287" s="21" t="s">
        <v>1935</v>
      </c>
      <c r="I287" s="2" t="s">
        <v>50</v>
      </c>
      <c r="J287" s="2" t="s">
        <v>51</v>
      </c>
      <c r="K287" s="2" t="s">
        <v>52</v>
      </c>
      <c r="M287" s="21" t="s">
        <v>42</v>
      </c>
    </row>
    <row r="288" customFormat="false" ht="24" hidden="false" customHeight="false" outlineLevel="0" collapsed="false">
      <c r="A288" s="2" t="s">
        <v>1943</v>
      </c>
      <c r="B288" s="19" t="s">
        <v>11</v>
      </c>
      <c r="C288" s="19" t="s">
        <v>13</v>
      </c>
      <c r="D288" s="19" t="n">
        <v>902</v>
      </c>
      <c r="E288" s="34" t="s">
        <v>1944</v>
      </c>
      <c r="F288" s="19" t="n">
        <v>8</v>
      </c>
      <c r="G288" s="21" t="s">
        <v>1945</v>
      </c>
      <c r="H288" s="21" t="s">
        <v>1946</v>
      </c>
      <c r="I288" s="2" t="s">
        <v>50</v>
      </c>
      <c r="J288" s="2" t="s">
        <v>51</v>
      </c>
      <c r="K288" s="2" t="s">
        <v>52</v>
      </c>
      <c r="M288" s="21" t="s">
        <v>42</v>
      </c>
    </row>
    <row r="289" customFormat="false" ht="24" hidden="false" customHeight="false" outlineLevel="0" collapsed="false">
      <c r="A289" s="2" t="s">
        <v>1947</v>
      </c>
      <c r="B289" s="19" t="s">
        <v>11</v>
      </c>
      <c r="C289" s="19" t="s">
        <v>13</v>
      </c>
      <c r="D289" s="19" t="n">
        <v>902</v>
      </c>
      <c r="E289" s="34" t="s">
        <v>1948</v>
      </c>
      <c r="F289" s="19" t="n">
        <v>10</v>
      </c>
      <c r="G289" s="21" t="s">
        <v>1949</v>
      </c>
      <c r="H289" s="21" t="s">
        <v>1950</v>
      </c>
      <c r="I289" s="2" t="s">
        <v>50</v>
      </c>
      <c r="J289" s="2" t="s">
        <v>51</v>
      </c>
      <c r="K289" s="2" t="s">
        <v>52</v>
      </c>
      <c r="M289" s="21" t="s">
        <v>42</v>
      </c>
    </row>
    <row r="290" customFormat="false" ht="35.05" hidden="false" customHeight="false" outlineLevel="0" collapsed="false">
      <c r="A290" s="2" t="s">
        <v>1951</v>
      </c>
      <c r="B290" s="19" t="s">
        <v>84</v>
      </c>
      <c r="C290" s="19" t="s">
        <v>85</v>
      </c>
      <c r="D290" s="19" t="n">
        <v>903</v>
      </c>
      <c r="E290" s="34" t="s">
        <v>1952</v>
      </c>
      <c r="F290" s="19" t="n">
        <v>4.5</v>
      </c>
      <c r="G290" s="21" t="s">
        <v>1953</v>
      </c>
      <c r="H290" s="21" t="s">
        <v>1954</v>
      </c>
      <c r="I290" s="2" t="s">
        <v>50</v>
      </c>
      <c r="J290" s="2" t="s">
        <v>69</v>
      </c>
      <c r="K290" s="2" t="s">
        <v>70</v>
      </c>
      <c r="L290" s="21" t="s">
        <v>1955</v>
      </c>
      <c r="M290" s="21" t="s">
        <v>42</v>
      </c>
    </row>
    <row r="291" customFormat="false" ht="35.05" hidden="false" customHeight="false" outlineLevel="0" collapsed="false">
      <c r="A291" s="2" t="s">
        <v>1956</v>
      </c>
      <c r="B291" s="19" t="s">
        <v>84</v>
      </c>
      <c r="C291" s="19" t="s">
        <v>85</v>
      </c>
      <c r="D291" s="19" t="n">
        <v>903</v>
      </c>
      <c r="E291" s="34" t="s">
        <v>1952</v>
      </c>
      <c r="F291" s="19" t="n">
        <v>4.5</v>
      </c>
      <c r="G291" s="21" t="s">
        <v>1953</v>
      </c>
      <c r="H291" s="21" t="s">
        <v>1954</v>
      </c>
      <c r="I291" s="2" t="s">
        <v>50</v>
      </c>
      <c r="J291" s="2" t="s">
        <v>69</v>
      </c>
      <c r="K291" s="2" t="s">
        <v>70</v>
      </c>
      <c r="L291" s="21" t="s">
        <v>1955</v>
      </c>
      <c r="M291" s="21" t="s">
        <v>42</v>
      </c>
    </row>
    <row r="292" customFormat="false" ht="24" hidden="false" customHeight="false" outlineLevel="0" collapsed="false">
      <c r="A292" s="2" t="s">
        <v>1957</v>
      </c>
      <c r="B292" s="19" t="s">
        <v>11</v>
      </c>
      <c r="C292" s="19" t="s">
        <v>13</v>
      </c>
      <c r="D292" s="19" t="n">
        <v>903</v>
      </c>
      <c r="E292" s="34" t="s">
        <v>1958</v>
      </c>
      <c r="F292" s="19" t="n">
        <v>14</v>
      </c>
      <c r="G292" s="21" t="s">
        <v>1959</v>
      </c>
      <c r="H292" s="21" t="s">
        <v>1960</v>
      </c>
      <c r="I292" s="2" t="s">
        <v>50</v>
      </c>
      <c r="J292" s="2" t="s">
        <v>51</v>
      </c>
      <c r="K292" s="2" t="s">
        <v>52</v>
      </c>
      <c r="M292" s="21" t="s">
        <v>42</v>
      </c>
    </row>
    <row r="293" customFormat="false" ht="24" hidden="false" customHeight="false" outlineLevel="0" collapsed="false">
      <c r="A293" s="2" t="s">
        <v>1961</v>
      </c>
      <c r="B293" s="19" t="s">
        <v>11</v>
      </c>
      <c r="C293" s="19" t="s">
        <v>13</v>
      </c>
      <c r="D293" s="19" t="n">
        <v>903</v>
      </c>
      <c r="E293" s="34" t="s">
        <v>1962</v>
      </c>
      <c r="F293" s="19" t="n">
        <v>16</v>
      </c>
      <c r="G293" s="21" t="s">
        <v>1959</v>
      </c>
      <c r="H293" s="21" t="s">
        <v>1960</v>
      </c>
      <c r="I293" s="2" t="s">
        <v>50</v>
      </c>
      <c r="J293" s="2" t="s">
        <v>51</v>
      </c>
      <c r="K293" s="2" t="s">
        <v>52</v>
      </c>
      <c r="M293" s="21" t="s">
        <v>42</v>
      </c>
    </row>
    <row r="294" customFormat="false" ht="13" hidden="false" customHeight="false" outlineLevel="0" collapsed="false">
      <c r="A294" s="2" t="s">
        <v>1963</v>
      </c>
      <c r="B294" s="19" t="s">
        <v>11</v>
      </c>
      <c r="C294" s="19" t="s">
        <v>13</v>
      </c>
      <c r="D294" s="19" t="n">
        <v>906</v>
      </c>
      <c r="E294" s="34" t="s">
        <v>1964</v>
      </c>
      <c r="F294" s="19" t="n">
        <v>7</v>
      </c>
      <c r="G294" s="21" t="s">
        <v>1735</v>
      </c>
      <c r="H294" s="21" t="s">
        <v>1837</v>
      </c>
      <c r="I294" s="2" t="s">
        <v>50</v>
      </c>
      <c r="J294" s="2" t="s">
        <v>51</v>
      </c>
      <c r="K294" s="2" t="s">
        <v>52</v>
      </c>
      <c r="M294" s="21" t="s">
        <v>42</v>
      </c>
    </row>
    <row r="295" customFormat="false" ht="13" hidden="false" customHeight="false" outlineLevel="0" collapsed="false">
      <c r="A295" s="2" t="s">
        <v>1965</v>
      </c>
      <c r="B295" s="19" t="s">
        <v>11</v>
      </c>
      <c r="C295" s="19" t="s">
        <v>13</v>
      </c>
      <c r="D295" s="19" t="n">
        <v>906</v>
      </c>
      <c r="E295" s="34" t="s">
        <v>1966</v>
      </c>
      <c r="F295" s="19" t="n">
        <v>18</v>
      </c>
      <c r="G295" s="21" t="s">
        <v>1735</v>
      </c>
      <c r="H295" s="21" t="s">
        <v>1854</v>
      </c>
      <c r="I295" s="2" t="s">
        <v>50</v>
      </c>
      <c r="J295" s="2" t="s">
        <v>51</v>
      </c>
      <c r="K295" s="2" t="s">
        <v>52</v>
      </c>
      <c r="M295" s="21" t="s">
        <v>42</v>
      </c>
    </row>
    <row r="296" customFormat="false" ht="13" hidden="false" customHeight="false" outlineLevel="0" collapsed="false">
      <c r="A296" s="2" t="s">
        <v>1967</v>
      </c>
      <c r="B296" s="19" t="s">
        <v>11</v>
      </c>
      <c r="C296" s="19" t="s">
        <v>13</v>
      </c>
      <c r="D296" s="19" t="n">
        <v>909</v>
      </c>
      <c r="E296" s="34" t="s">
        <v>1968</v>
      </c>
      <c r="F296" s="19" t="n">
        <v>16</v>
      </c>
      <c r="G296" s="21" t="s">
        <v>1735</v>
      </c>
      <c r="H296" s="21" t="s">
        <v>1830</v>
      </c>
      <c r="I296" s="2" t="s">
        <v>50</v>
      </c>
      <c r="J296" s="2" t="s">
        <v>51</v>
      </c>
      <c r="K296" s="2" t="s">
        <v>52</v>
      </c>
      <c r="M296" s="21" t="s">
        <v>42</v>
      </c>
    </row>
    <row r="297" customFormat="false" ht="13" hidden="false" customHeight="false" outlineLevel="0" collapsed="false">
      <c r="A297" s="2" t="s">
        <v>1969</v>
      </c>
      <c r="B297" s="19" t="s">
        <v>11</v>
      </c>
      <c r="C297" s="19" t="s">
        <v>13</v>
      </c>
      <c r="D297" s="19" t="n">
        <v>932</v>
      </c>
      <c r="E297" s="34" t="s">
        <v>1970</v>
      </c>
      <c r="F297" s="19" t="n">
        <v>10</v>
      </c>
      <c r="G297" s="21" t="s">
        <v>1735</v>
      </c>
      <c r="H297" s="21" t="s">
        <v>1971</v>
      </c>
      <c r="I297" s="2" t="s">
        <v>50</v>
      </c>
      <c r="J297" s="2" t="s">
        <v>51</v>
      </c>
      <c r="K297" s="2" t="s">
        <v>52</v>
      </c>
      <c r="M297" s="21" t="s">
        <v>42</v>
      </c>
    </row>
    <row r="298" customFormat="false" ht="13" hidden="false" customHeight="false" outlineLevel="0" collapsed="false">
      <c r="A298" s="2" t="s">
        <v>1972</v>
      </c>
      <c r="B298" s="19" t="s">
        <v>11</v>
      </c>
      <c r="C298" s="19" t="s">
        <v>13</v>
      </c>
      <c r="D298" s="19" t="n">
        <v>951</v>
      </c>
      <c r="E298" s="34" t="s">
        <v>1973</v>
      </c>
      <c r="F298" s="19" t="n">
        <v>5</v>
      </c>
      <c r="G298" s="21" t="s">
        <v>1974</v>
      </c>
      <c r="H298" s="21" t="s">
        <v>1975</v>
      </c>
      <c r="I298" s="2" t="s">
        <v>50</v>
      </c>
      <c r="J298" s="2" t="s">
        <v>51</v>
      </c>
      <c r="K298" s="2" t="s">
        <v>52</v>
      </c>
      <c r="M298" s="21" t="s">
        <v>42</v>
      </c>
    </row>
    <row r="299" customFormat="false" ht="23.85" hidden="false" customHeight="false" outlineLevel="0" collapsed="false">
      <c r="A299" s="2" t="s">
        <v>1976</v>
      </c>
      <c r="B299" s="19" t="s">
        <v>11</v>
      </c>
      <c r="C299" s="19" t="s">
        <v>13</v>
      </c>
      <c r="D299" s="19" t="n">
        <v>966</v>
      </c>
      <c r="E299" s="34" t="s">
        <v>1977</v>
      </c>
      <c r="F299" s="19" t="n">
        <v>2</v>
      </c>
      <c r="G299" s="21" t="s">
        <v>1978</v>
      </c>
      <c r="H299" s="21" t="s">
        <v>1979</v>
      </c>
      <c r="I299" s="2" t="s">
        <v>50</v>
      </c>
      <c r="J299" s="2" t="s">
        <v>51</v>
      </c>
      <c r="K299" s="2" t="s">
        <v>52</v>
      </c>
      <c r="M299" s="21" t="s">
        <v>42</v>
      </c>
    </row>
    <row r="300" customFormat="false" ht="24" hidden="false" customHeight="false" outlineLevel="0" collapsed="false">
      <c r="A300" s="2" t="s">
        <v>1980</v>
      </c>
      <c r="B300" s="19" t="s">
        <v>11</v>
      </c>
      <c r="C300" s="19" t="s">
        <v>13</v>
      </c>
      <c r="D300" s="19" t="n">
        <v>975</v>
      </c>
      <c r="E300" s="34" t="s">
        <v>1981</v>
      </c>
      <c r="F300" s="19" t="n">
        <v>1</v>
      </c>
      <c r="G300" s="21" t="s">
        <v>1982</v>
      </c>
      <c r="H300" s="21" t="s">
        <v>1983</v>
      </c>
      <c r="I300" s="2" t="s">
        <v>124</v>
      </c>
      <c r="J300" s="2" t="s">
        <v>51</v>
      </c>
      <c r="K300" s="2" t="s">
        <v>70</v>
      </c>
      <c r="L300" s="21" t="s">
        <v>1984</v>
      </c>
      <c r="M300" s="21" t="s">
        <v>42</v>
      </c>
    </row>
    <row r="301" customFormat="false" ht="46.25" hidden="false" customHeight="false" outlineLevel="0" collapsed="false">
      <c r="A301" s="2" t="s">
        <v>1985</v>
      </c>
      <c r="B301" s="19" t="s">
        <v>11</v>
      </c>
      <c r="C301" s="19" t="s">
        <v>13</v>
      </c>
      <c r="D301" s="19" t="n">
        <v>977</v>
      </c>
      <c r="E301" s="34" t="s">
        <v>1986</v>
      </c>
      <c r="F301" s="19" t="n">
        <v>1</v>
      </c>
      <c r="G301" s="21" t="s">
        <v>1987</v>
      </c>
      <c r="H301" s="21" t="s">
        <v>1988</v>
      </c>
      <c r="I301" s="2" t="s">
        <v>124</v>
      </c>
      <c r="J301" s="2" t="s">
        <v>51</v>
      </c>
      <c r="K301" s="2" t="s">
        <v>70</v>
      </c>
      <c r="L301" s="21" t="s">
        <v>1989</v>
      </c>
      <c r="M301" s="21" t="s">
        <v>42</v>
      </c>
    </row>
    <row r="302" customFormat="false" ht="46.25" hidden="false" customHeight="false" outlineLevel="0" collapsed="false">
      <c r="A302" s="2" t="s">
        <v>1990</v>
      </c>
      <c r="B302" s="19" t="s">
        <v>11</v>
      </c>
      <c r="C302" s="19" t="s">
        <v>13</v>
      </c>
      <c r="D302" s="19" t="n">
        <v>979</v>
      </c>
      <c r="E302" s="34" t="s">
        <v>1991</v>
      </c>
      <c r="F302" s="19" t="n">
        <v>1</v>
      </c>
      <c r="G302" s="21" t="s">
        <v>1992</v>
      </c>
      <c r="H302" s="21" t="s">
        <v>1993</v>
      </c>
      <c r="I302" s="2" t="s">
        <v>124</v>
      </c>
      <c r="J302" s="2" t="s">
        <v>51</v>
      </c>
      <c r="K302" s="2" t="s">
        <v>70</v>
      </c>
      <c r="L302" s="21" t="s">
        <v>1989</v>
      </c>
      <c r="M302" s="21" t="s">
        <v>42</v>
      </c>
    </row>
    <row r="303" customFormat="false" ht="46.25" hidden="false" customHeight="false" outlineLevel="0" collapsed="false">
      <c r="A303" s="2" t="s">
        <v>1994</v>
      </c>
      <c r="B303" s="19" t="s">
        <v>11</v>
      </c>
      <c r="C303" s="19" t="s">
        <v>13</v>
      </c>
      <c r="D303" s="19" t="n">
        <v>980</v>
      </c>
      <c r="E303" s="34" t="s">
        <v>1991</v>
      </c>
      <c r="F303" s="19" t="n">
        <v>1</v>
      </c>
      <c r="G303" s="21" t="s">
        <v>1995</v>
      </c>
      <c r="H303" s="21" t="s">
        <v>1996</v>
      </c>
      <c r="I303" s="2" t="s">
        <v>124</v>
      </c>
      <c r="J303" s="2" t="s">
        <v>51</v>
      </c>
      <c r="K303" s="2" t="s">
        <v>70</v>
      </c>
      <c r="L303" s="21" t="s">
        <v>1989</v>
      </c>
      <c r="M303" s="21" t="s">
        <v>42</v>
      </c>
    </row>
    <row r="304" customFormat="false" ht="46.25" hidden="false" customHeight="false" outlineLevel="0" collapsed="false">
      <c r="A304" s="2" t="s">
        <v>1997</v>
      </c>
      <c r="B304" s="19" t="s">
        <v>11</v>
      </c>
      <c r="C304" s="19" t="s">
        <v>13</v>
      </c>
      <c r="D304" s="19" t="n">
        <v>980</v>
      </c>
      <c r="E304" s="34" t="s">
        <v>1991</v>
      </c>
      <c r="F304" s="19" t="n">
        <v>1</v>
      </c>
      <c r="G304" s="21" t="s">
        <v>1998</v>
      </c>
      <c r="H304" s="21" t="s">
        <v>1999</v>
      </c>
      <c r="I304" s="2" t="s">
        <v>124</v>
      </c>
      <c r="J304" s="2" t="s">
        <v>51</v>
      </c>
      <c r="K304" s="2" t="s">
        <v>70</v>
      </c>
      <c r="L304" s="21" t="s">
        <v>1989</v>
      </c>
      <c r="M304" s="21" t="s">
        <v>42</v>
      </c>
    </row>
    <row r="305" customFormat="false" ht="46.25" hidden="false" customHeight="false" outlineLevel="0" collapsed="false">
      <c r="A305" s="2" t="s">
        <v>2000</v>
      </c>
      <c r="B305" s="19" t="s">
        <v>11</v>
      </c>
      <c r="C305" s="19" t="s">
        <v>13</v>
      </c>
      <c r="D305" s="19" t="n">
        <v>981</v>
      </c>
      <c r="E305" s="34" t="s">
        <v>1991</v>
      </c>
      <c r="F305" s="19" t="n">
        <v>1</v>
      </c>
      <c r="G305" s="21" t="s">
        <v>2001</v>
      </c>
      <c r="H305" s="21" t="s">
        <v>2002</v>
      </c>
      <c r="I305" s="2" t="s">
        <v>124</v>
      </c>
      <c r="J305" s="2" t="s">
        <v>51</v>
      </c>
      <c r="K305" s="2" t="s">
        <v>70</v>
      </c>
      <c r="L305" s="21" t="s">
        <v>1989</v>
      </c>
      <c r="M305" s="21" t="s">
        <v>42</v>
      </c>
    </row>
    <row r="306" customFormat="false" ht="46.25" hidden="false" customHeight="false" outlineLevel="0" collapsed="false">
      <c r="A306" s="2" t="s">
        <v>2003</v>
      </c>
      <c r="B306" s="19" t="s">
        <v>11</v>
      </c>
      <c r="C306" s="19" t="s">
        <v>13</v>
      </c>
      <c r="D306" s="19" t="n">
        <v>981</v>
      </c>
      <c r="E306" s="34" t="s">
        <v>1991</v>
      </c>
      <c r="F306" s="19" t="n">
        <v>1</v>
      </c>
      <c r="G306" s="21" t="s">
        <v>2004</v>
      </c>
      <c r="H306" s="21" t="s">
        <v>2005</v>
      </c>
      <c r="I306" s="2" t="s">
        <v>124</v>
      </c>
      <c r="J306" s="2" t="s">
        <v>51</v>
      </c>
      <c r="K306" s="2" t="s">
        <v>70</v>
      </c>
      <c r="L306" s="21" t="s">
        <v>1989</v>
      </c>
      <c r="M306" s="21" t="s">
        <v>42</v>
      </c>
    </row>
    <row r="307" customFormat="false" ht="13" hidden="false" customHeight="false" outlineLevel="0" collapsed="false">
      <c r="A307" s="2" t="s">
        <v>2006</v>
      </c>
      <c r="B307" s="19" t="s">
        <v>11</v>
      </c>
      <c r="C307" s="19" t="s">
        <v>13</v>
      </c>
      <c r="D307" s="19" t="n">
        <v>983</v>
      </c>
      <c r="E307" s="34" t="s">
        <v>1070</v>
      </c>
      <c r="F307" s="19" t="n">
        <v>4</v>
      </c>
      <c r="G307" s="21" t="s">
        <v>2007</v>
      </c>
      <c r="H307" s="21" t="s">
        <v>921</v>
      </c>
      <c r="I307" s="2" t="s">
        <v>50</v>
      </c>
      <c r="J307" s="2" t="s">
        <v>51</v>
      </c>
      <c r="K307" s="2" t="s">
        <v>52</v>
      </c>
      <c r="M307" s="21" t="s">
        <v>42</v>
      </c>
    </row>
    <row r="308" customFormat="false" ht="46.25" hidden="false" customHeight="false" outlineLevel="0" collapsed="false">
      <c r="A308" s="2" t="s">
        <v>2008</v>
      </c>
      <c r="B308" s="19" t="s">
        <v>1615</v>
      </c>
      <c r="C308" s="19" t="s">
        <v>100</v>
      </c>
      <c r="D308" s="19" t="n">
        <v>986</v>
      </c>
      <c r="E308" s="34" t="s">
        <v>2009</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2010</v>
      </c>
      <c r="B309" s="19" t="s">
        <v>99</v>
      </c>
      <c r="C309" s="19" t="s">
        <v>100</v>
      </c>
      <c r="D309" s="19" t="n">
        <v>986</v>
      </c>
      <c r="E309" s="34" t="s">
        <v>2009</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2011</v>
      </c>
      <c r="B310" s="19" t="s">
        <v>11</v>
      </c>
      <c r="C310" s="19" t="s">
        <v>13</v>
      </c>
      <c r="D310" s="19" t="n">
        <v>987</v>
      </c>
      <c r="E310" s="34" t="s">
        <v>2012</v>
      </c>
      <c r="F310" s="19" t="n">
        <v>8</v>
      </c>
      <c r="G310" s="21" t="s">
        <v>2013</v>
      </c>
      <c r="H310" s="21" t="s">
        <v>2014</v>
      </c>
      <c r="I310" s="2" t="s">
        <v>50</v>
      </c>
      <c r="J310" s="2" t="s">
        <v>51</v>
      </c>
      <c r="K310" s="2" t="s">
        <v>52</v>
      </c>
      <c r="M310" s="21" t="s">
        <v>42</v>
      </c>
    </row>
    <row r="311" customFormat="false" ht="35.05" hidden="false" customHeight="false" outlineLevel="0" collapsed="false">
      <c r="A311" s="2" t="s">
        <v>2015</v>
      </c>
      <c r="B311" s="19" t="s">
        <v>508</v>
      </c>
      <c r="C311" s="19" t="s">
        <v>509</v>
      </c>
      <c r="E311" s="34"/>
      <c r="G311" s="21" t="s">
        <v>510</v>
      </c>
      <c r="I311" s="2"/>
      <c r="J311" s="2" t="s">
        <v>69</v>
      </c>
      <c r="K311" s="2" t="s">
        <v>78</v>
      </c>
      <c r="L311" s="21" t="s">
        <v>2016</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2017</v>
      </c>
      <c r="B2" s="19" t="s">
        <v>216</v>
      </c>
      <c r="C2" s="19" t="s">
        <v>217</v>
      </c>
      <c r="D2" s="19" t="n">
        <v>749</v>
      </c>
      <c r="E2" s="34" t="s">
        <v>296</v>
      </c>
      <c r="F2" s="19" t="s">
        <v>302</v>
      </c>
      <c r="G2" s="21" t="s">
        <v>2018</v>
      </c>
      <c r="H2" s="21" t="s">
        <v>304</v>
      </c>
      <c r="I2" s="2" t="s">
        <v>50</v>
      </c>
      <c r="J2" s="2"/>
      <c r="K2" s="2" t="s">
        <v>52</v>
      </c>
      <c r="M2" s="21" t="s">
        <v>42</v>
      </c>
    </row>
    <row r="3" customFormat="false" ht="24" hidden="false" customHeight="false" outlineLevel="0" collapsed="false">
      <c r="A3" s="2" t="s">
        <v>2019</v>
      </c>
      <c r="B3" s="19" t="s">
        <v>216</v>
      </c>
      <c r="C3" s="19" t="s">
        <v>217</v>
      </c>
      <c r="D3" s="19" t="n">
        <v>750</v>
      </c>
      <c r="E3" s="34" t="s">
        <v>296</v>
      </c>
      <c r="F3" s="19" t="n">
        <v>12</v>
      </c>
      <c r="G3" s="21" t="s">
        <v>2020</v>
      </c>
      <c r="H3" s="21" t="s">
        <v>2021</v>
      </c>
      <c r="I3" s="2" t="s">
        <v>50</v>
      </c>
      <c r="J3" s="2"/>
      <c r="K3" s="2" t="s">
        <v>52</v>
      </c>
      <c r="M3" s="21" t="s">
        <v>42</v>
      </c>
    </row>
    <row r="4" customFormat="false" ht="46.25" hidden="false" customHeight="false" outlineLevel="0" collapsed="false">
      <c r="A4" s="2" t="s">
        <v>2022</v>
      </c>
      <c r="B4" s="19" t="s">
        <v>216</v>
      </c>
      <c r="C4" s="19" t="s">
        <v>217</v>
      </c>
      <c r="D4" s="19" t="n">
        <v>780</v>
      </c>
      <c r="E4" s="34" t="s">
        <v>1858</v>
      </c>
      <c r="F4" s="19" t="s">
        <v>1817</v>
      </c>
      <c r="G4" s="21" t="s">
        <v>2023</v>
      </c>
      <c r="H4" s="21" t="s">
        <v>2024</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20" activeCellId="0" sqref="A20"/>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42"/>
      <c r="C2" s="42"/>
      <c r="D2" s="43" t="s">
        <v>34</v>
      </c>
      <c r="E2" s="43"/>
      <c r="F2" s="43"/>
      <c r="G2" s="43"/>
      <c r="H2" s="43" t="s">
        <v>2025</v>
      </c>
      <c r="I2" s="43"/>
      <c r="J2" s="43"/>
      <c r="K2" s="43"/>
      <c r="L2" s="43" t="s">
        <v>2026</v>
      </c>
      <c r="M2" s="43"/>
      <c r="N2" s="43"/>
      <c r="O2" s="43" t="s">
        <v>2027</v>
      </c>
      <c r="P2" s="43"/>
      <c r="Q2" s="44"/>
    </row>
    <row r="3" customFormat="false" ht="15" hidden="false" customHeight="false" outlineLevel="0" collapsed="false">
      <c r="B3" s="45" t="s">
        <v>2028</v>
      </c>
      <c r="C3" s="46" t="s">
        <v>2029</v>
      </c>
      <c r="D3" s="46" t="s">
        <v>50</v>
      </c>
      <c r="E3" s="46" t="s">
        <v>124</v>
      </c>
      <c r="F3" s="46" t="s">
        <v>68</v>
      </c>
      <c r="G3" s="46" t="s">
        <v>2030</v>
      </c>
      <c r="H3" s="46" t="s">
        <v>52</v>
      </c>
      <c r="I3" s="46" t="s">
        <v>70</v>
      </c>
      <c r="J3" s="46" t="s">
        <v>78</v>
      </c>
      <c r="K3" s="46" t="s">
        <v>2026</v>
      </c>
      <c r="L3" s="46" t="s">
        <v>50</v>
      </c>
      <c r="M3" s="46" t="s">
        <v>124</v>
      </c>
      <c r="N3" s="46" t="s">
        <v>2031</v>
      </c>
      <c r="O3" s="46" t="s">
        <v>42</v>
      </c>
      <c r="P3" s="46" t="s">
        <v>2032</v>
      </c>
    </row>
    <row r="4" customFormat="false" ht="15" hidden="false" customHeight="false" outlineLevel="0" collapsed="false">
      <c r="B4" s="47" t="s">
        <v>2033</v>
      </c>
      <c r="C4" s="48" t="n">
        <f aca="true">IF($B4="","",COUNTIF(INDIRECT(CONCATENATE($B4,"!",IF(INDIRECT(CONCATENATE($B4, "!I", IF(INDIRECT(CONCATENATE($B4, "!A1"))="Comment ID", 1,2)))="Category", "G","H"),IF(INDIRECT(CONCATENATE($B4, "!A1"))="Comment ID", 2,3),":",IF(INDIRECT(CONCATENATE($B4, "!I", IF(INDIRECT(CONCATENATE($B4, "!A1"))="Comment ID", 1,2)))="Category", "G","H"),"99999")), "&lt;&gt;"))</f>
        <v>141</v>
      </c>
      <c r="D4" s="48" t="n">
        <f aca="true">IF($B4="","",COUNTIF(INDIRECT(CONCATENATE($B4,"!",IF(INDIRECT(CONCATENATE($B4, "!I", IF(INDIRECT(CONCATENATE($B4, "!A1"))="Comment ID", 1,2)))="Category", "I","J"),IF(INDIRECT(CONCATENATE($B4, "!A1"))="Comment ID", 2,3),":",IF(INDIRECT(CONCATENATE($B4, "!I", IF(INDIRECT(CONCATENATE($B4, "!A1"))="Comment ID", 1,2)))="Category", "I","J"),"99999")), "Editorial"))</f>
        <v>115</v>
      </c>
      <c r="E4" s="48" t="n">
        <f aca="true">IF($B4="","",COUNTIF(INDIRECT(CONCATENATE($B4,"!",IF(INDIRECT(CONCATENATE($B4, "!I", IF(INDIRECT(CONCATENATE($B4, "!A1"))="Comment ID", 1,2)))="Category", "I","J"),IF(INDIRECT(CONCATENATE($B4, "!A1"))="Comment ID", 2,3),":",IF(INDIRECT(CONCATENATE($B4, "!I", IF(INDIRECT(CONCATENATE($B4, "!A1"))="Comment ID", 1,2)))="Category", "I","J"),"99999")), "Technical"))</f>
        <v>21</v>
      </c>
      <c r="F4" s="48" t="n">
        <f aca="true">IF($B4="","",COUNTIF(INDIRECT(CONCATENATE($B4,"!",IF(INDIRECT(CONCATENATE($B4, "!I", IF(INDIRECT(CONCATENATE($B4, "!A1"))="Comment ID", 1,2)))="Category", "I","J"),IF(INDIRECT(CONCATENATE($B4, "!A1"))="Comment ID", 2,3),":",IF(INDIRECT(CONCATENATE($B4, "!I", IF(INDIRECT(CONCATENATE($B4, "!A1"))="Comment ID", 1,2)))="Category", "I","J"),"99999")), "General"))</f>
        <v>3</v>
      </c>
      <c r="G4" s="48" t="n">
        <f aca="false">IF($B4="","",C4-SUM(D4:F4))</f>
        <v>2</v>
      </c>
      <c r="H4" s="48" t="n">
        <f aca="true">IF($B4="","",COUNTIF(INDIRECT(CONCATENATE($B4,"!",IF(INDIRECT(CONCATENATE($B4, "!I", IF(INDIRECT(CONCATENATE($B4, "!A1"))="Comment ID", 1,2)))="Category", "K","L"),IF(INDIRECT(CONCATENATE($B4, "!A1"))="Comment ID", 2,3),":",IF(INDIRECT(CONCATENATE($B4, "!I", IF(INDIRECT(CONCATENATE($B4, "!A1"))="Comment ID", 1,2)))="Category", "K","L"),"99999")), "Accepted"))</f>
        <v>89</v>
      </c>
      <c r="I4" s="48" t="n">
        <f aca="true">IF($B4="","",COUNTIF(INDIRECT(CONCATENATE($B4,"!",IF(INDIRECT(CONCATENATE($B4, "!I", IF(INDIRECT(CONCATENATE($B4, "!A1"))="Comment ID", 1,2)))="Category", "K","L"),IF(INDIRECT(CONCATENATE($B4, "!A1"))="Comment ID", 2,3),":",IF(INDIRECT(CONCATENATE($B4, "!I", IF(INDIRECT(CONCATENATE($B4, "!A1"))="Comment ID", 1,2)))="Category", "K","L"),"99999")), "Revised"))</f>
        <v>20</v>
      </c>
      <c r="J4" s="48" t="n">
        <f aca="true">IF($B4="","",COUNTIF(INDIRECT(CONCATENATE($B4,"!",IF(INDIRECT(CONCATENATE($B4, "!I", IF(INDIRECT(CONCATENATE($B4, "!A1"))="Comment ID", 1,2)))="Category", "K","L"),IF(INDIRECT(CONCATENATE($B4, "!A1"))="Comment ID", 2,3),":",IF(INDIRECT(CONCATENATE($B4, "!I", IF(INDIRECT(CONCATENATE($B4, "!A1"))="Comment ID", 1,2)))="Category", "K","L"),"99999")), "Rejected"))</f>
        <v>32</v>
      </c>
      <c r="K4" s="48" t="n">
        <f aca="false">IF($B4="","",C4-SUM(H4:J4))</f>
        <v>0</v>
      </c>
      <c r="L4" s="48"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48"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48"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48" t="n">
        <f aca="true">IF($B4="","",COUNTIF(INDIRECT(CONCATENATE($B4,"!",IF(INDIRECT(CONCATENATE($B4, "!I", IF(INDIRECT(CONCATENATE($B4, "!A1"))="Comment ID", 1,2)))="Category", "I","J"),IF(INDIRECT(CONCATENATE($B4, "!A1"))="Comment ID", 2,3),":",IF(INDIRECT(CONCATENATE($B4, "!I", IF(INDIRECT(CONCATENATE($B4, "!A1"))="Comment ID", 1,2)))="Category", "M","N"),"99999")), "Done"))</f>
        <v>109</v>
      </c>
      <c r="P4" s="48"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49" t="s">
        <v>2034</v>
      </c>
      <c r="C5" s="50" t="n">
        <f aca="true">IF($B5="","",COUNTIF(INDIRECT(CONCATENATE($B5,"!",IF(INDIRECT(CONCATENATE($B5, "!I", IF(INDIRECT(CONCATENATE($B5, "!A1"))="Comment ID", 1,2)))="Category", "G","H"),IF(INDIRECT(CONCATENATE($B5, "!A1"))="Comment ID", 2,3),":",IF(INDIRECT(CONCATENATE($B5, "!I", IF(INDIRECT(CONCATENATE($B5, "!A1"))="Comment ID", 1,2)))="Category", "G","H"),"99999")), "&lt;&gt;"))</f>
        <v>182</v>
      </c>
      <c r="D5" s="50" t="n">
        <f aca="true">IF($B5="","",COUNTIF(INDIRECT(CONCATENATE($B5,"!",IF(INDIRECT(CONCATENATE($B5, "!I", IF(INDIRECT(CONCATENATE($B5, "!A1"))="Comment ID", 1,2)))="Category", "I","J"),IF(INDIRECT(CONCATENATE($B5, "!A1"))="Comment ID", 2,3),":",IF(INDIRECT(CONCATENATE($B5, "!I", IF(INDIRECT(CONCATENATE($B5, "!A1"))="Comment ID", 1,2)))="Category", "I","J"),"99999")), "Editorial"))</f>
        <v>126</v>
      </c>
      <c r="E5" s="50" t="n">
        <f aca="true">IF($B5="","",COUNTIF(INDIRECT(CONCATENATE($B5,"!",IF(INDIRECT(CONCATENATE($B5, "!I", IF(INDIRECT(CONCATENATE($B5, "!A1"))="Comment ID", 1,2)))="Category", "I","J"),IF(INDIRECT(CONCATENATE($B5, "!A1"))="Comment ID", 2,3),":",IF(INDIRECT(CONCATENATE($B5, "!I", IF(INDIRECT(CONCATENATE($B5, "!A1"))="Comment ID", 1,2)))="Category", "I","J"),"99999")), "Technical"))</f>
        <v>56</v>
      </c>
      <c r="F5" s="50" t="n">
        <f aca="true">IF($B5="","",COUNTIF(INDIRECT(CONCATENATE($B5,"!",IF(INDIRECT(CONCATENATE($B5, "!I", IF(INDIRECT(CONCATENATE($B5, "!A1"))="Comment ID", 1,2)))="Category", "I","J"),IF(INDIRECT(CONCATENATE($B5, "!A1"))="Comment ID", 2,3),":",IF(INDIRECT(CONCATENATE($B5, "!I", IF(INDIRECT(CONCATENATE($B5, "!A1"))="Comment ID", 1,2)))="Category", "I","J"),"99999")), "General"))</f>
        <v>0</v>
      </c>
      <c r="G5" s="50" t="n">
        <f aca="false">IF($B5="","",C5-SUM(D5:F5))</f>
        <v>0</v>
      </c>
      <c r="H5" s="50" t="n">
        <f aca="true">IF($B5="","",COUNTIF(INDIRECT(CONCATENATE($B5,"!",IF(INDIRECT(CONCATENATE($B5, "!I", IF(INDIRECT(CONCATENATE($B5, "!A1"))="Comment ID", 1,2)))="Category", "K","L"),IF(INDIRECT(CONCATENATE($B5, "!A1"))="Comment ID", 2,3),":",IF(INDIRECT(CONCATENATE($B5, "!I", IF(INDIRECT(CONCATENATE($B5, "!A1"))="Comment ID", 1,2)))="Category", "K","L"),"99999")), "Accepted"))</f>
        <v>151</v>
      </c>
      <c r="I5" s="50" t="n">
        <f aca="true">IF($B5="","",COUNTIF(INDIRECT(CONCATENATE($B5,"!",IF(INDIRECT(CONCATENATE($B5, "!I", IF(INDIRECT(CONCATENATE($B5, "!A1"))="Comment ID", 1,2)))="Category", "K","L"),IF(INDIRECT(CONCATENATE($B5, "!A1"))="Comment ID", 2,3),":",IF(INDIRECT(CONCATENATE($B5, "!I", IF(INDIRECT(CONCATENATE($B5, "!A1"))="Comment ID", 1,2)))="Category", "K","L"),"99999")), "Revised"))</f>
        <v>26</v>
      </c>
      <c r="J5" s="50" t="n">
        <f aca="true">IF($B5="","",COUNTIF(INDIRECT(CONCATENATE($B5,"!",IF(INDIRECT(CONCATENATE($B5, "!I", IF(INDIRECT(CONCATENATE($B5, "!A1"))="Comment ID", 1,2)))="Category", "K","L"),IF(INDIRECT(CONCATENATE($B5, "!A1"))="Comment ID", 2,3),":",IF(INDIRECT(CONCATENATE($B5, "!I", IF(INDIRECT(CONCATENATE($B5, "!A1"))="Comment ID", 1,2)))="Category", "K","L"),"99999")), "Rejected"))</f>
        <v>5</v>
      </c>
      <c r="K5" s="50" t="n">
        <f aca="false">IF($B5="","",C5-SUM(H5:J5))</f>
        <v>0</v>
      </c>
      <c r="L5" s="50"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50"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50"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50" t="n">
        <f aca="true">IF($B5="","",COUNTIF(INDIRECT(CONCATENATE($B5,"!",IF(INDIRECT(CONCATENATE($B5, "!I", IF(INDIRECT(CONCATENATE($B5, "!A1"))="Comment ID", 1,2)))="Category", "I","J"),IF(INDIRECT(CONCATENATE($B5, "!A1"))="Comment ID", 2,3),":",IF(INDIRECT(CONCATENATE($B5, "!I", IF(INDIRECT(CONCATENATE($B5, "!A1"))="Comment ID", 1,2)))="Category", "M","N"),"99999")), "Done"))</f>
        <v>176</v>
      </c>
      <c r="P5" s="50"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47" t="s">
        <v>2035</v>
      </c>
      <c r="C6" s="48" t="n">
        <f aca="true">IF($B6="","",COUNTIF(INDIRECT(CONCATENATE($B6,"!",IF(INDIRECT(CONCATENATE($B6, "!I", IF(INDIRECT(CONCATENATE($B6, "!A1"))="Comment ID", 1,2)))="Category", "G","H"),IF(INDIRECT(CONCATENATE($B6, "!A1"))="Comment ID", 2,3),":",IF(INDIRECT(CONCATENATE($B6, "!I", IF(INDIRECT(CONCATENATE($B6, "!A1"))="Comment ID", 1,2)))="Category", "G","H"),"99999")), "&lt;&gt;"))</f>
        <v>310</v>
      </c>
      <c r="D6" s="48" t="n">
        <f aca="true">IF($B6="","",COUNTIF(INDIRECT(CONCATENATE($B6,"!",IF(INDIRECT(CONCATENATE($B6, "!I", IF(INDIRECT(CONCATENATE($B6, "!A1"))="Comment ID", 1,2)))="Category", "I","J"),IF(INDIRECT(CONCATENATE($B6, "!A1"))="Comment ID", 2,3),":",IF(INDIRECT(CONCATENATE($B6, "!I", IF(INDIRECT(CONCATENATE($B6, "!A1"))="Comment ID", 1,2)))="Category", "I","J"),"99999")), "Editorial"))</f>
        <v>184</v>
      </c>
      <c r="E6" s="48" t="n">
        <f aca="true">IF($B6="","",COUNTIF(INDIRECT(CONCATENATE($B6,"!",IF(INDIRECT(CONCATENATE($B6, "!I", IF(INDIRECT(CONCATENATE($B6, "!A1"))="Comment ID", 1,2)))="Category", "I","J"),IF(INDIRECT(CONCATENATE($B6, "!A1"))="Comment ID", 2,3),":",IF(INDIRECT(CONCATENATE($B6, "!I", IF(INDIRECT(CONCATENATE($B6, "!A1"))="Comment ID", 1,2)))="Category", "I","J"),"99999")), "Technical"))</f>
        <v>125</v>
      </c>
      <c r="F6" s="48" t="n">
        <f aca="true">IF($B6="","",COUNTIF(INDIRECT(CONCATENATE($B6,"!",IF(INDIRECT(CONCATENATE($B6, "!I", IF(INDIRECT(CONCATENATE($B6, "!A1"))="Comment ID", 1,2)))="Category", "I","J"),IF(INDIRECT(CONCATENATE($B6, "!A1"))="Comment ID", 2,3),":",IF(INDIRECT(CONCATENATE($B6, "!I", IF(INDIRECT(CONCATENATE($B6, "!A1"))="Comment ID", 1,2)))="Category", "I","J"),"99999")), "General"))</f>
        <v>0</v>
      </c>
      <c r="G6" s="48" t="n">
        <f aca="false">IF($B6="","",C6-SUM(D6:F6))</f>
        <v>1</v>
      </c>
      <c r="H6" s="48" t="n">
        <f aca="true">IF($B6="","",COUNTIF(INDIRECT(CONCATENATE($B6,"!",IF(INDIRECT(CONCATENATE($B6, "!I", IF(INDIRECT(CONCATENATE($B6, "!A1"))="Comment ID", 1,2)))="Category", "K","L"),IF(INDIRECT(CONCATENATE($B6, "!A1"))="Comment ID", 2,3),":",IF(INDIRECT(CONCATENATE($B6, "!I", IF(INDIRECT(CONCATENATE($B6, "!A1"))="Comment ID", 1,2)))="Category", "K","L"),"99999")), "Accepted"))</f>
        <v>226</v>
      </c>
      <c r="I6" s="48" t="n">
        <f aca="true">IF($B6="","",COUNTIF(INDIRECT(CONCATENATE($B6,"!",IF(INDIRECT(CONCATENATE($B6, "!I", IF(INDIRECT(CONCATENATE($B6, "!A1"))="Comment ID", 1,2)))="Category", "K","L"),IF(INDIRECT(CONCATENATE($B6, "!A1"))="Comment ID", 2,3),":",IF(INDIRECT(CONCATENATE($B6, "!I", IF(INDIRECT(CONCATENATE($B6, "!A1"))="Comment ID", 1,2)))="Category", "K","L"),"99999")), "Revised"))</f>
        <v>46</v>
      </c>
      <c r="J6" s="48" t="n">
        <f aca="true">IF($B6="","",COUNTIF(INDIRECT(CONCATENATE($B6,"!",IF(INDIRECT(CONCATENATE($B6, "!I", IF(INDIRECT(CONCATENATE($B6, "!A1"))="Comment ID", 1,2)))="Category", "K","L"),IF(INDIRECT(CONCATENATE($B6, "!A1"))="Comment ID", 2,3),":",IF(INDIRECT(CONCATENATE($B6, "!I", IF(INDIRECT(CONCATENATE($B6, "!A1"))="Comment ID", 1,2)))="Category", "K","L"),"99999")), "Rejected"))</f>
        <v>37</v>
      </c>
      <c r="K6" s="48" t="n">
        <f aca="false">IF($B6="","",C6-SUM(H6:J6))</f>
        <v>1</v>
      </c>
      <c r="L6" s="48"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48"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1</v>
      </c>
      <c r="N6" s="48"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48" t="n">
        <f aca="true">IF($B6="","",COUNTIF(INDIRECT(CONCATENATE($B6,"!",IF(INDIRECT(CONCATENATE($B6, "!I", IF(INDIRECT(CONCATENATE($B6, "!A1"))="Comment ID", 1,2)))="Category", "I","J"),IF(INDIRECT(CONCATENATE($B6, "!A1"))="Comment ID", 2,3),":",IF(INDIRECT(CONCATENATE($B6, "!I", IF(INDIRECT(CONCATENATE($B6, "!A1"))="Comment ID", 1,2)))="Category", "M","N"),"99999")), "Done"))</f>
        <v>270</v>
      </c>
      <c r="P6" s="48"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2</v>
      </c>
    </row>
    <row r="7" customFormat="false" ht="15" hidden="false" customHeight="false" outlineLevel="0" collapsed="false">
      <c r="B7" s="49" t="s">
        <v>2036</v>
      </c>
      <c r="C7" s="50" t="n">
        <f aca="true">IF($B7="","",COUNTIF(INDIRECT(CONCATENATE($B7,"!",IF(INDIRECT(CONCATENATE($B7, "!I", IF(INDIRECT(CONCATENATE($B7, "!A1"))="Comment ID", 1,2)))="Category", "G","H"),IF(INDIRECT(CONCATENATE($B7, "!A1"))="Comment ID", 2,3),":",IF(INDIRECT(CONCATENATE($B7, "!I", IF(INDIRECT(CONCATENATE($B7, "!A1"))="Comment ID", 1,2)))="Category", "G","H"),"99999")), "&lt;&gt;"))</f>
        <v>3</v>
      </c>
      <c r="D7" s="50" t="n">
        <f aca="true">IF($B7="","",COUNTIF(INDIRECT(CONCATENATE($B7,"!",IF(INDIRECT(CONCATENATE($B7, "!I", IF(INDIRECT(CONCATENATE($B7, "!A1"))="Comment ID", 1,2)))="Category", "I","J"),IF(INDIRECT(CONCATENATE($B7, "!A1"))="Comment ID", 2,3),":",IF(INDIRECT(CONCATENATE($B7, "!I", IF(INDIRECT(CONCATENATE($B7, "!A1"))="Comment ID", 1,2)))="Category", "I","J"),"99999")), "Editorial"))</f>
        <v>2</v>
      </c>
      <c r="E7" s="50" t="n">
        <f aca="true">IF($B7="","",COUNTIF(INDIRECT(CONCATENATE($B7,"!",IF(INDIRECT(CONCATENATE($B7, "!I", IF(INDIRECT(CONCATENATE($B7, "!A1"))="Comment ID", 1,2)))="Category", "I","J"),IF(INDIRECT(CONCATENATE($B7, "!A1"))="Comment ID", 2,3),":",IF(INDIRECT(CONCATENATE($B7, "!I", IF(INDIRECT(CONCATENATE($B7, "!A1"))="Comment ID", 1,2)))="Category", "I","J"),"99999")), "Technical"))</f>
        <v>1</v>
      </c>
      <c r="F7" s="50" t="n">
        <f aca="true">IF($B7="","",COUNTIF(INDIRECT(CONCATENATE($B7,"!",IF(INDIRECT(CONCATENATE($B7, "!I", IF(INDIRECT(CONCATENATE($B7, "!A1"))="Comment ID", 1,2)))="Category", "I","J"),IF(INDIRECT(CONCATENATE($B7, "!A1"))="Comment ID", 2,3),":",IF(INDIRECT(CONCATENATE($B7, "!I", IF(INDIRECT(CONCATENATE($B7, "!A1"))="Comment ID", 1,2)))="Category", "I","J"),"99999")), "General"))</f>
        <v>0</v>
      </c>
      <c r="G7" s="50" t="n">
        <f aca="false">IF($B7="","",C7-SUM(D7:F7))</f>
        <v>0</v>
      </c>
      <c r="H7" s="50" t="n">
        <f aca="true">IF($B7="","",COUNTIF(INDIRECT(CONCATENATE($B7,"!",IF(INDIRECT(CONCATENATE($B7, "!I", IF(INDIRECT(CONCATENATE($B7, "!A1"))="Comment ID", 1,2)))="Category", "K","L"),IF(INDIRECT(CONCATENATE($B7, "!A1"))="Comment ID", 2,3),":",IF(INDIRECT(CONCATENATE($B7, "!I", IF(INDIRECT(CONCATENATE($B7, "!A1"))="Comment ID", 1,2)))="Category", "K","L"),"99999")), "Accepted"))</f>
        <v>3</v>
      </c>
      <c r="I7" s="50" t="n">
        <f aca="true">IF($B7="","",COUNTIF(INDIRECT(CONCATENATE($B7,"!",IF(INDIRECT(CONCATENATE($B7, "!I", IF(INDIRECT(CONCATENATE($B7, "!A1"))="Comment ID", 1,2)))="Category", "K","L"),IF(INDIRECT(CONCATENATE($B7, "!A1"))="Comment ID", 2,3),":",IF(INDIRECT(CONCATENATE($B7, "!I", IF(INDIRECT(CONCATENATE($B7, "!A1"))="Comment ID", 1,2)))="Category", "K","L"),"99999")), "Revised"))</f>
        <v>0</v>
      </c>
      <c r="J7" s="50" t="n">
        <f aca="true">IF($B7="","",COUNTIF(INDIRECT(CONCATENATE($B7,"!",IF(INDIRECT(CONCATENATE($B7, "!I", IF(INDIRECT(CONCATENATE($B7, "!A1"))="Comment ID", 1,2)))="Category", "K","L"),IF(INDIRECT(CONCATENATE($B7, "!A1"))="Comment ID", 2,3),":",IF(INDIRECT(CONCATENATE($B7, "!I", IF(INDIRECT(CONCATENATE($B7, "!A1"))="Comment ID", 1,2)))="Category", "K","L"),"99999")), "Rejected"))</f>
        <v>0</v>
      </c>
      <c r="K7" s="50" t="n">
        <f aca="false">IF($B7="","",C7-SUM(H7:J7))</f>
        <v>0</v>
      </c>
      <c r="L7" s="50"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50"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50"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50" t="n">
        <f aca="true">IF($B7="","",COUNTIF(INDIRECT(CONCATENATE($B7,"!",IF(INDIRECT(CONCATENATE($B7, "!I", IF(INDIRECT(CONCATENATE($B7, "!A1"))="Comment ID", 1,2)))="Category", "I","J"),IF(INDIRECT(CONCATENATE($B7, "!A1"))="Comment ID", 2,3),":",IF(INDIRECT(CONCATENATE($B7, "!I", IF(INDIRECT(CONCATENATE($B7, "!A1"))="Comment ID", 1,2)))="Category", "M","N"),"99999")), "Done"))</f>
        <v>3</v>
      </c>
      <c r="P7" s="50"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47"/>
      <c r="C8" s="48" t="str">
        <f aca="true">IF($B8="","",COUNTIF(INDIRECT(CONCATENATE($B8,"!",IF(INDIRECT(CONCATENATE($B8, "!I", IF(INDIRECT(CONCATENATE($B8, "!A1"))="Comment ID", 1,2)))="Category", "G","H"),IF(INDIRECT(CONCATENATE($B8, "!A1"))="Comment ID", 2,3),":",IF(INDIRECT(CONCATENATE($B8, "!I", IF(INDIRECT(CONCATENATE($B8, "!A1"))="Comment ID", 1,2)))="Category", "G","H"),"99999")), "&lt;&gt;"))</f>
        <v/>
      </c>
      <c r="D8" s="48" t="str">
        <f aca="true">IF($B8="","",COUNTIF(INDIRECT(CONCATENATE($B8,"!",IF(INDIRECT(CONCATENATE($B8, "!I", IF(INDIRECT(CONCATENATE($B8, "!A1"))="Comment ID", 1,2)))="Category", "I","J"),IF(INDIRECT(CONCATENATE($B8, "!A1"))="Comment ID", 2,3),":",IF(INDIRECT(CONCATENATE($B8, "!I", IF(INDIRECT(CONCATENATE($B8, "!A1"))="Comment ID", 1,2)))="Category", "I","J"),"99999")), "Editorial"))</f>
        <v/>
      </c>
      <c r="E8" s="48" t="str">
        <f aca="true">IF($B8="","",COUNTIF(INDIRECT(CONCATENATE($B8,"!",IF(INDIRECT(CONCATENATE($B8, "!I", IF(INDIRECT(CONCATENATE($B8, "!A1"))="Comment ID", 1,2)))="Category", "I","J"),IF(INDIRECT(CONCATENATE($B8, "!A1"))="Comment ID", 2,3),":",IF(INDIRECT(CONCATENATE($B8, "!I", IF(INDIRECT(CONCATENATE($B8, "!A1"))="Comment ID", 1,2)))="Category", "I","J"),"99999")), "Technical"))</f>
        <v/>
      </c>
      <c r="F8" s="48" t="str">
        <f aca="true">IF($B8="","",COUNTIF(INDIRECT(CONCATENATE($B8,"!",IF(INDIRECT(CONCATENATE($B8, "!I", IF(INDIRECT(CONCATENATE($B8, "!A1"))="Comment ID", 1,2)))="Category", "I","J"),IF(INDIRECT(CONCATENATE($B8, "!A1"))="Comment ID", 2,3),":",IF(INDIRECT(CONCATENATE($B8, "!I", IF(INDIRECT(CONCATENATE($B8, "!A1"))="Comment ID", 1,2)))="Category", "I","J"),"99999")), "General"))</f>
        <v/>
      </c>
      <c r="G8" s="48" t="str">
        <f aca="false">IF($B8="","",C8-SUM(D8:F8))</f>
        <v/>
      </c>
      <c r="H8" s="48" t="str">
        <f aca="true">IF($B8="","",COUNTIF(INDIRECT(CONCATENATE($B8,"!",IF(INDIRECT(CONCATENATE($B8, "!I", IF(INDIRECT(CONCATENATE($B8, "!A1"))="Comment ID", 1,2)))="Category", "K","L"),IF(INDIRECT(CONCATENATE($B8, "!A1"))="Comment ID", 2,3),":",IF(INDIRECT(CONCATENATE($B8, "!I", IF(INDIRECT(CONCATENATE($B8, "!A1"))="Comment ID", 1,2)))="Category", "K","L"),"99999")), "Accepted"))</f>
        <v/>
      </c>
      <c r="I8" s="48" t="str">
        <f aca="true">IF($B8="","",COUNTIF(INDIRECT(CONCATENATE($B8,"!",IF(INDIRECT(CONCATENATE($B8, "!I", IF(INDIRECT(CONCATENATE($B8, "!A1"))="Comment ID", 1,2)))="Category", "K","L"),IF(INDIRECT(CONCATENATE($B8, "!A1"))="Comment ID", 2,3),":",IF(INDIRECT(CONCATENATE($B8, "!I", IF(INDIRECT(CONCATENATE($B8, "!A1"))="Comment ID", 1,2)))="Category", "K","L"),"99999")), "Revised"))</f>
        <v/>
      </c>
      <c r="J8" s="48" t="str">
        <f aca="true">IF($B8="","",COUNTIF(INDIRECT(CONCATENATE($B8,"!",IF(INDIRECT(CONCATENATE($B8, "!I", IF(INDIRECT(CONCATENATE($B8, "!A1"))="Comment ID", 1,2)))="Category", "K","L"),IF(INDIRECT(CONCATENATE($B8, "!A1"))="Comment ID", 2,3),":",IF(INDIRECT(CONCATENATE($B8, "!I", IF(INDIRECT(CONCATENATE($B8, "!A1"))="Comment ID", 1,2)))="Category", "K","L"),"99999")), "Rejected"))</f>
        <v/>
      </c>
      <c r="K8" s="48" t="str">
        <f aca="false">IF($B8="","",C8-SUM(H8:J8))</f>
        <v/>
      </c>
      <c r="L8" s="48"/>
      <c r="M8" s="48"/>
      <c r="N8" s="48"/>
      <c r="O8" s="48" t="str">
        <f aca="true">IF($B8="","",COUNTIF(INDIRECT(CONCATENATE($B8,"!",IF(INDIRECT(CONCATENATE($B8, "!I", IF(INDIRECT(CONCATENATE($B8, "!A1"))="Comment ID", 1,2)))="Category", "I","J"),IF(INDIRECT(CONCATENATE($B8, "!A1"))="Comment ID", 2,3),":",IF(INDIRECT(CONCATENATE($B8, "!I", IF(INDIRECT(CONCATENATE($B8, "!A1"))="Comment ID", 1,2)))="Category", "M","N"),"99999")), "Done"))</f>
        <v/>
      </c>
      <c r="P8" s="48" t="str">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
      </c>
    </row>
    <row r="9" customFormat="false" ht="15" hidden="false" customHeight="false" outlineLevel="0" collapsed="false">
      <c r="B9" s="49"/>
      <c r="C9" s="50" t="str">
        <f aca="true">IF($B9="","",COUNTIF(INDIRECT(CONCATENATE($B9,"!",IF(INDIRECT(CONCATENATE($B9, "!I", IF(INDIRECT(CONCATENATE($B9, "!A1"))="Comment ID", 1,2)))="Category", "G","H"),IF(INDIRECT(CONCATENATE($B9, "!A1"))="Comment ID", 2,3),":",IF(INDIRECT(CONCATENATE($B9, "!I", IF(INDIRECT(CONCATENATE($B9, "!A1"))="Comment ID", 1,2)))="Category", "G","H"),"99999")), "&lt;&gt;"))</f>
        <v/>
      </c>
      <c r="D9" s="50" t="str">
        <f aca="true">IF($B9="","",COUNTIF(INDIRECT(CONCATENATE($B9,"!",IF(INDIRECT(CONCATENATE($B9, "!I", IF(INDIRECT(CONCATENATE($B9, "!A1"))="Comment ID", 1,2)))="Category", "I","J"),IF(INDIRECT(CONCATENATE($B9, "!A1"))="Comment ID", 2,3),":",IF(INDIRECT(CONCATENATE($B9, "!I", IF(INDIRECT(CONCATENATE($B9, "!A1"))="Comment ID", 1,2)))="Category", "I","J"),"99999")), "Editorial"))</f>
        <v/>
      </c>
      <c r="E9" s="50" t="str">
        <f aca="true">IF($B9="","",COUNTIF(INDIRECT(CONCATENATE($B9,"!",IF(INDIRECT(CONCATENATE($B9, "!I", IF(INDIRECT(CONCATENATE($B9, "!A1"))="Comment ID", 1,2)))="Category", "I","J"),IF(INDIRECT(CONCATENATE($B9, "!A1"))="Comment ID", 2,3),":",IF(INDIRECT(CONCATENATE($B9, "!I", IF(INDIRECT(CONCATENATE($B9, "!A1"))="Comment ID", 1,2)))="Category", "I","J"),"99999")), "Technical"))</f>
        <v/>
      </c>
      <c r="F9" s="50" t="str">
        <f aca="true">IF($B9="","",COUNTIF(INDIRECT(CONCATENATE($B9,"!",IF(INDIRECT(CONCATENATE($B9, "!I", IF(INDIRECT(CONCATENATE($B9, "!A1"))="Comment ID", 1,2)))="Category", "I","J"),IF(INDIRECT(CONCATENATE($B9, "!A1"))="Comment ID", 2,3),":",IF(INDIRECT(CONCATENATE($B9, "!I", IF(INDIRECT(CONCATENATE($B9, "!A1"))="Comment ID", 1,2)))="Category", "I","J"),"99999")), "General"))</f>
        <v/>
      </c>
      <c r="G9" s="50" t="str">
        <f aca="false">IF($B9="","",C9-SUM(D9:F9))</f>
        <v/>
      </c>
      <c r="H9" s="50" t="str">
        <f aca="true">IF($B9="","",COUNTIF(INDIRECT(CONCATENATE($B9,"!",IF(INDIRECT(CONCATENATE($B9, "!I", IF(INDIRECT(CONCATENATE($B9, "!A1"))="Comment ID", 1,2)))="Category", "K","L"),IF(INDIRECT(CONCATENATE($B9, "!A1"))="Comment ID", 2,3),":",IF(INDIRECT(CONCATENATE($B9, "!I", IF(INDIRECT(CONCATENATE($B9, "!A1"))="Comment ID", 1,2)))="Category", "K","L"),"99999")), "Accepted"))</f>
        <v/>
      </c>
      <c r="I9" s="50" t="str">
        <f aca="true">IF($B9="","",COUNTIF(INDIRECT(CONCATENATE($B9,"!",IF(INDIRECT(CONCATENATE($B9, "!I", IF(INDIRECT(CONCATENATE($B9, "!A1"))="Comment ID", 1,2)))="Category", "K","L"),IF(INDIRECT(CONCATENATE($B9, "!A1"))="Comment ID", 2,3),":",IF(INDIRECT(CONCATENATE($B9, "!I", IF(INDIRECT(CONCATENATE($B9, "!A1"))="Comment ID", 1,2)))="Category", "K","L"),"99999")), "Revised"))</f>
        <v/>
      </c>
      <c r="J9" s="50" t="str">
        <f aca="true">IF($B9="","",COUNTIF(INDIRECT(CONCATENATE($B9,"!",IF(INDIRECT(CONCATENATE($B9, "!I", IF(INDIRECT(CONCATENATE($B9, "!A1"))="Comment ID", 1,2)))="Category", "K","L"),IF(INDIRECT(CONCATENATE($B9, "!A1"))="Comment ID", 2,3),":",IF(INDIRECT(CONCATENATE($B9, "!I", IF(INDIRECT(CONCATENATE($B9, "!A1"))="Comment ID", 1,2)))="Category", "K","L"),"99999")), "Rejected"))</f>
        <v/>
      </c>
      <c r="K9" s="50" t="str">
        <f aca="false">IF($B9="","",C9-SUM(H9:J9))</f>
        <v/>
      </c>
      <c r="L9" s="50"/>
      <c r="M9" s="50"/>
      <c r="N9" s="50"/>
      <c r="O9" s="50" t="str">
        <f aca="true">IF($B9="","",COUNTIF(INDIRECT(CONCATENATE($B9,"!",IF(INDIRECT(CONCATENATE($B9, "!I", IF(INDIRECT(CONCATENATE($B9, "!A1"))="Comment ID", 1,2)))="Category", "I","J"),IF(INDIRECT(CONCATENATE($B9, "!A1"))="Comment ID", 2,3),":",IF(INDIRECT(CONCATENATE($B9, "!I", IF(INDIRECT(CONCATENATE($B9, "!A1"))="Comment ID", 1,2)))="Category", "M","N"),"99999")), "Done"))</f>
        <v/>
      </c>
      <c r="P9" s="50" t="str">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
      </c>
    </row>
    <row r="10" customFormat="false" ht="15" hidden="false" customHeight="false" outlineLevel="0" collapsed="false">
      <c r="B10" s="47"/>
      <c r="C10" s="48" t="str">
        <f aca="true">IF($B10="","",COUNTIF(INDIRECT(CONCATENATE($B10,"!",IF(INDIRECT(CONCATENATE($B10, "!I", IF(INDIRECT(CONCATENATE($B10, "!A1"))="Comment ID", 1,2)))="Category", "G","H"),IF(INDIRECT(CONCATENATE($B10, "!A1"))="Comment ID", 2,3),":",IF(INDIRECT(CONCATENATE($B10, "!I", IF(INDIRECT(CONCATENATE($B10, "!A1"))="Comment ID", 1,2)))="Category", "G","H"),"99999")), "&lt;&gt;"))</f>
        <v/>
      </c>
      <c r="D10" s="48" t="str">
        <f aca="true">IF($B10="","",COUNTIF(INDIRECT(CONCATENATE($B10,"!",IF(INDIRECT(CONCATENATE($B10, "!I", IF(INDIRECT(CONCATENATE($B10, "!A1"))="Comment ID", 1,2)))="Category", "I","J"),IF(INDIRECT(CONCATENATE($B10, "!A1"))="Comment ID", 2,3),":",IF(INDIRECT(CONCATENATE($B10, "!I", IF(INDIRECT(CONCATENATE($B10, "!A1"))="Comment ID", 1,2)))="Category", "I","J"),"99999")), "Editorial"))</f>
        <v/>
      </c>
      <c r="E10" s="48" t="str">
        <f aca="true">IF($B10="","",COUNTIF(INDIRECT(CONCATENATE($B10,"!",IF(INDIRECT(CONCATENATE($B10, "!I", IF(INDIRECT(CONCATENATE($B10, "!A1"))="Comment ID", 1,2)))="Category", "I","J"),IF(INDIRECT(CONCATENATE($B10, "!A1"))="Comment ID", 2,3),":",IF(INDIRECT(CONCATENATE($B10, "!I", IF(INDIRECT(CONCATENATE($B10, "!A1"))="Comment ID", 1,2)))="Category", "I","J"),"99999")), "Technical"))</f>
        <v/>
      </c>
      <c r="F10" s="48" t="str">
        <f aca="true">IF($B10="","",COUNTIF(INDIRECT(CONCATENATE($B10,"!",IF(INDIRECT(CONCATENATE($B10, "!I", IF(INDIRECT(CONCATENATE($B10, "!A1"))="Comment ID", 1,2)))="Category", "I","J"),IF(INDIRECT(CONCATENATE($B10, "!A1"))="Comment ID", 2,3),":",IF(INDIRECT(CONCATENATE($B10, "!I", IF(INDIRECT(CONCATENATE($B10, "!A1"))="Comment ID", 1,2)))="Category", "I","J"),"99999")), "General"))</f>
        <v/>
      </c>
      <c r="G10" s="48" t="str">
        <f aca="false">IF($B10="","",C10-SUM(D10:F10))</f>
        <v/>
      </c>
      <c r="H10" s="48" t="str">
        <f aca="true">IF($B10="","",COUNTIF(INDIRECT(CONCATENATE($B10,"!",IF(INDIRECT(CONCATENATE($B10, "!I", IF(INDIRECT(CONCATENATE($B10, "!A1"))="Comment ID", 1,2)))="Category", "K","L"),IF(INDIRECT(CONCATENATE($B10, "!A1"))="Comment ID", 2,3),":",IF(INDIRECT(CONCATENATE($B10, "!I", IF(INDIRECT(CONCATENATE($B10, "!A1"))="Comment ID", 1,2)))="Category", "K","L"),"99999")), "Accepted"))</f>
        <v/>
      </c>
      <c r="I10" s="48" t="str">
        <f aca="true">IF($B10="","",COUNTIF(INDIRECT(CONCATENATE($B10,"!",IF(INDIRECT(CONCATENATE($B10, "!I", IF(INDIRECT(CONCATENATE($B10, "!A1"))="Comment ID", 1,2)))="Category", "K","L"),IF(INDIRECT(CONCATENATE($B10, "!A1"))="Comment ID", 2,3),":",IF(INDIRECT(CONCATENATE($B10, "!I", IF(INDIRECT(CONCATENATE($B10, "!A1"))="Comment ID", 1,2)))="Category", "K","L"),"99999")), "Revised"))</f>
        <v/>
      </c>
      <c r="J10" s="48" t="str">
        <f aca="true">IF($B10="","",COUNTIF(INDIRECT(CONCATENATE($B10,"!",IF(INDIRECT(CONCATENATE($B10, "!I", IF(INDIRECT(CONCATENATE($B10, "!A1"))="Comment ID", 1,2)))="Category", "K","L"),IF(INDIRECT(CONCATENATE($B10, "!A1"))="Comment ID", 2,3),":",IF(INDIRECT(CONCATENATE($B10, "!I", IF(INDIRECT(CONCATENATE($B10, "!A1"))="Comment ID", 1,2)))="Category", "K","L"),"99999")), "Rejected"))</f>
        <v/>
      </c>
      <c r="K10" s="48" t="str">
        <f aca="false">IF($B10="","",C10-SUM(H10:J10))</f>
        <v/>
      </c>
      <c r="L10" s="48"/>
      <c r="M10" s="48"/>
      <c r="N10" s="48"/>
      <c r="O10" s="48" t="str">
        <f aca="true">IF($B10="","",COUNTIF(INDIRECT(CONCATENATE($B10,"!",IF(INDIRECT(CONCATENATE($B10, "!I", IF(INDIRECT(CONCATENATE($B10, "!A1"))="Comment ID", 1,2)))="Category", "I","J"),IF(INDIRECT(CONCATENATE($B10, "!A1"))="Comment ID", 2,3),":",IF(INDIRECT(CONCATENATE($B10, "!I", IF(INDIRECT(CONCATENATE($B10, "!A1"))="Comment ID", 1,2)))="Category", "M","N"),"99999")), "Done"))</f>
        <v/>
      </c>
      <c r="P10" s="48" t="str">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
      </c>
    </row>
    <row r="11" customFormat="false" ht="15" hidden="false" customHeight="false" outlineLevel="0" collapsed="false">
      <c r="B11" s="49"/>
      <c r="C11" s="50" t="str">
        <f aca="true">IF($B11="","",COUNTIF(INDIRECT(CONCATENATE($B11,"!",IF(INDIRECT(CONCATENATE($B11, "!I", IF(INDIRECT(CONCATENATE($B11, "!A1"))="Comment ID", 1,2)))="Category", "G","H"),IF(INDIRECT(CONCATENATE($B11, "!A1"))="Comment ID", 2,3),":",IF(INDIRECT(CONCATENATE($B11, "!I", IF(INDIRECT(CONCATENATE($B11, "!A1"))="Comment ID", 1,2)))="Category", "G","H"),"99999")), "&lt;&gt;"))</f>
        <v/>
      </c>
      <c r="D11" s="50" t="str">
        <f aca="true">IF($B11="","",COUNTIF(INDIRECT(CONCATENATE($B11,"!",IF(INDIRECT(CONCATENATE($B11, "!I", IF(INDIRECT(CONCATENATE($B11, "!A1"))="Comment ID", 1,2)))="Category", "I","J"),IF(INDIRECT(CONCATENATE($B11, "!A1"))="Comment ID", 2,3),":",IF(INDIRECT(CONCATENATE($B11, "!I", IF(INDIRECT(CONCATENATE($B11, "!A1"))="Comment ID", 1,2)))="Category", "I","J"),"99999")), "Editorial"))</f>
        <v/>
      </c>
      <c r="E11" s="50" t="str">
        <f aca="true">IF($B11="","",COUNTIF(INDIRECT(CONCATENATE($B11,"!",IF(INDIRECT(CONCATENATE($B11, "!I", IF(INDIRECT(CONCATENATE($B11, "!A1"))="Comment ID", 1,2)))="Category", "I","J"),IF(INDIRECT(CONCATENATE($B11, "!A1"))="Comment ID", 2,3),":",IF(INDIRECT(CONCATENATE($B11, "!I", IF(INDIRECT(CONCATENATE($B11, "!A1"))="Comment ID", 1,2)))="Category", "I","J"),"99999")), "Technical"))</f>
        <v/>
      </c>
      <c r="F11" s="50" t="str">
        <f aca="true">IF($B11="","",COUNTIF(INDIRECT(CONCATENATE($B11,"!",IF(INDIRECT(CONCATENATE($B11, "!I", IF(INDIRECT(CONCATENATE($B11, "!A1"))="Comment ID", 1,2)))="Category", "I","J"),IF(INDIRECT(CONCATENATE($B11, "!A1"))="Comment ID", 2,3),":",IF(INDIRECT(CONCATENATE($B11, "!I", IF(INDIRECT(CONCATENATE($B11, "!A1"))="Comment ID", 1,2)))="Category", "I","J"),"99999")), "General"))</f>
        <v/>
      </c>
      <c r="G11" s="50" t="str">
        <f aca="false">IF($B11="","",C11-SUM(D11:F11))</f>
        <v/>
      </c>
      <c r="H11" s="50" t="str">
        <f aca="true">IF($B11="","",COUNTIF(INDIRECT(CONCATENATE($B11,"!",IF(INDIRECT(CONCATENATE($B11, "!I", IF(INDIRECT(CONCATENATE($B11, "!A1"))="Comment ID", 1,2)))="Category", "K","L"),IF(INDIRECT(CONCATENATE($B11, "!A1"))="Comment ID", 2,3),":",IF(INDIRECT(CONCATENATE($B11, "!I", IF(INDIRECT(CONCATENATE($B11, "!A1"))="Comment ID", 1,2)))="Category", "K","L"),"99999")), "Accepted"))</f>
        <v/>
      </c>
      <c r="I11" s="50" t="str">
        <f aca="true">IF($B11="","",COUNTIF(INDIRECT(CONCATENATE($B11,"!",IF(INDIRECT(CONCATENATE($B11, "!I", IF(INDIRECT(CONCATENATE($B11, "!A1"))="Comment ID", 1,2)))="Category", "K","L"),IF(INDIRECT(CONCATENATE($B11, "!A1"))="Comment ID", 2,3),":",IF(INDIRECT(CONCATENATE($B11, "!I", IF(INDIRECT(CONCATENATE($B11, "!A1"))="Comment ID", 1,2)))="Category", "K","L"),"99999")), "Revised"))</f>
        <v/>
      </c>
      <c r="J11" s="50" t="str">
        <f aca="true">IF($B11="","",COUNTIF(INDIRECT(CONCATENATE($B11,"!",IF(INDIRECT(CONCATENATE($B11, "!I", IF(INDIRECT(CONCATENATE($B11, "!A1"))="Comment ID", 1,2)))="Category", "K","L"),IF(INDIRECT(CONCATENATE($B11, "!A1"))="Comment ID", 2,3),":",IF(INDIRECT(CONCATENATE($B11, "!I", IF(INDIRECT(CONCATENATE($B11, "!A1"))="Comment ID", 1,2)))="Category", "K","L"),"99999")), "Rejected"))</f>
        <v/>
      </c>
      <c r="K11" s="50" t="str">
        <f aca="false">IF($B11="","",C11-SUM(H11:J11))</f>
        <v/>
      </c>
      <c r="L11" s="50"/>
      <c r="M11" s="50"/>
      <c r="N11" s="50"/>
      <c r="O11" s="50" t="str">
        <f aca="true">IF($B11="","",COUNTIF(INDIRECT(CONCATENATE($B11,"!",IF(INDIRECT(CONCATENATE($B11, "!I", IF(INDIRECT(CONCATENATE($B11, "!A1"))="Comment ID", 1,2)))="Category", "I","J"),IF(INDIRECT(CONCATENATE($B11, "!A1"))="Comment ID", 2,3),":",IF(INDIRECT(CONCATENATE($B11, "!I", IF(INDIRECT(CONCATENATE($B11, "!A1"))="Comment ID", 1,2)))="Category", "M","N"),"99999")), "Done"))</f>
        <v/>
      </c>
      <c r="P11" s="50" t="str">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
      </c>
    </row>
    <row r="12" customFormat="false" ht="15" hidden="false" customHeight="false" outlineLevel="0" collapsed="false">
      <c r="B12" s="47"/>
      <c r="C12" s="48" t="str">
        <f aca="true">IF($B12="","",COUNTIF(INDIRECT(CONCATENATE($B12,"!",IF(INDIRECT(CONCATENATE($B12, "!I", IF(INDIRECT(CONCATENATE($B12, "!A1"))="Comment ID", 1,2)))="Category", "G","H"),IF(INDIRECT(CONCATENATE($B12, "!A1"))="Comment ID", 2,3),":",IF(INDIRECT(CONCATENATE($B12, "!I", IF(INDIRECT(CONCATENATE($B12, "!A1"))="Comment ID", 1,2)))="Category", "G","H"),"99999")), "&lt;&gt;"))</f>
        <v/>
      </c>
      <c r="D12" s="48" t="str">
        <f aca="true">IF($B12="","",COUNTIF(INDIRECT(CONCATENATE($B12,"!",IF(INDIRECT(CONCATENATE($B12, "!I", IF(INDIRECT(CONCATENATE($B12, "!A1"))="Comment ID", 1,2)))="Category", "I","J"),IF(INDIRECT(CONCATENATE($B12, "!A1"))="Comment ID", 2,3),":",IF(INDIRECT(CONCATENATE($B12, "!I", IF(INDIRECT(CONCATENATE($B12, "!A1"))="Comment ID", 1,2)))="Category", "I","J"),"99999")), "Editorial"))</f>
        <v/>
      </c>
      <c r="E12" s="48" t="str">
        <f aca="true">IF($B12="","",COUNTIF(INDIRECT(CONCATENATE($B12,"!",IF(INDIRECT(CONCATENATE($B12, "!I", IF(INDIRECT(CONCATENATE($B12, "!A1"))="Comment ID", 1,2)))="Category", "I","J"),IF(INDIRECT(CONCATENATE($B12, "!A1"))="Comment ID", 2,3),":",IF(INDIRECT(CONCATENATE($B12, "!I", IF(INDIRECT(CONCATENATE($B12, "!A1"))="Comment ID", 1,2)))="Category", "I","J"),"99999")), "Technical"))</f>
        <v/>
      </c>
      <c r="F12" s="48" t="str">
        <f aca="true">IF($B12="","",COUNTIF(INDIRECT(CONCATENATE($B12,"!",IF(INDIRECT(CONCATENATE($B12, "!I", IF(INDIRECT(CONCATENATE($B12, "!A1"))="Comment ID", 1,2)))="Category", "I","J"),IF(INDIRECT(CONCATENATE($B12, "!A1"))="Comment ID", 2,3),":",IF(INDIRECT(CONCATENATE($B12, "!I", IF(INDIRECT(CONCATENATE($B12, "!A1"))="Comment ID", 1,2)))="Category", "I","J"),"99999")), "General"))</f>
        <v/>
      </c>
      <c r="G12" s="48" t="str">
        <f aca="false">IF($B12="","",C12-SUM(D12:F12))</f>
        <v/>
      </c>
      <c r="H12" s="48" t="str">
        <f aca="true">IF($B12="","",COUNTIF(INDIRECT(CONCATENATE($B12,"!",IF(INDIRECT(CONCATENATE($B12, "!I", IF(INDIRECT(CONCATENATE($B12, "!A1"))="Comment ID", 1,2)))="Category", "K","L"),IF(INDIRECT(CONCATENATE($B12, "!A1"))="Comment ID", 2,3),":",IF(INDIRECT(CONCATENATE($B12, "!I", IF(INDIRECT(CONCATENATE($B12, "!A1"))="Comment ID", 1,2)))="Category", "K","L"),"99999")), "Accepted"))</f>
        <v/>
      </c>
      <c r="I12" s="48" t="str">
        <f aca="true">IF($B12="","",COUNTIF(INDIRECT(CONCATENATE($B12,"!",IF(INDIRECT(CONCATENATE($B12, "!I", IF(INDIRECT(CONCATENATE($B12, "!A1"))="Comment ID", 1,2)))="Category", "K","L"),IF(INDIRECT(CONCATENATE($B12, "!A1"))="Comment ID", 2,3),":",IF(INDIRECT(CONCATENATE($B12, "!I", IF(INDIRECT(CONCATENATE($B12, "!A1"))="Comment ID", 1,2)))="Category", "K","L"),"99999")), "Revised"))</f>
        <v/>
      </c>
      <c r="J12" s="48" t="str">
        <f aca="true">IF($B12="","",COUNTIF(INDIRECT(CONCATENATE($B12,"!",IF(INDIRECT(CONCATENATE($B12, "!I", IF(INDIRECT(CONCATENATE($B12, "!A1"))="Comment ID", 1,2)))="Category", "K","L"),IF(INDIRECT(CONCATENATE($B12, "!A1"))="Comment ID", 2,3),":",IF(INDIRECT(CONCATENATE($B12, "!I", IF(INDIRECT(CONCATENATE($B12, "!A1"))="Comment ID", 1,2)))="Category", "K","L"),"99999")), "Rejected"))</f>
        <v/>
      </c>
      <c r="K12" s="48" t="str">
        <f aca="false">IF($B12="","",C12-SUM(H12:J12))</f>
        <v/>
      </c>
      <c r="L12" s="48"/>
      <c r="M12" s="48"/>
      <c r="N12" s="48"/>
      <c r="O12" s="48" t="str">
        <f aca="true">IF($B12="","",COUNTIF(INDIRECT(CONCATENATE($B12,"!",IF(INDIRECT(CONCATENATE($B12, "!I", IF(INDIRECT(CONCATENATE($B12, "!A1"))="Comment ID", 1,2)))="Category", "I","J"),IF(INDIRECT(CONCATENATE($B12, "!A1"))="Comment ID", 2,3),":",IF(INDIRECT(CONCATENATE($B12, "!I", IF(INDIRECT(CONCATENATE($B12, "!A1"))="Comment ID", 1,2)))="Category", "M","N"),"99999")), "Done"))</f>
        <v/>
      </c>
      <c r="P12" s="48"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49"/>
      <c r="C13" s="50" t="str">
        <f aca="true">IF($B13="","",COUNTIF(INDIRECT(CONCATENATE($B13,"!",IF(INDIRECT(CONCATENATE($B13, "!I", IF(INDIRECT(CONCATENATE($B13, "!A1"))="Comment ID", 1,2)))="Category", "G","H"),IF(INDIRECT(CONCATENATE($B13, "!A1"))="Comment ID", 2,3),":",IF(INDIRECT(CONCATENATE($B13, "!I", IF(INDIRECT(CONCATENATE($B13, "!A1"))="Comment ID", 1,2)))="Category", "G","H"),"99999")), "&lt;&gt;"))</f>
        <v/>
      </c>
      <c r="D13" s="50" t="str">
        <f aca="true">IF($B13="","",COUNTIF(INDIRECT(CONCATENATE($B13,"!",IF(INDIRECT(CONCATENATE($B13, "!I", IF(INDIRECT(CONCATENATE($B13, "!A1"))="Comment ID", 1,2)))="Category", "I","J"),IF(INDIRECT(CONCATENATE($B13, "!A1"))="Comment ID", 2,3),":",IF(INDIRECT(CONCATENATE($B13, "!I", IF(INDIRECT(CONCATENATE($B13, "!A1"))="Comment ID", 1,2)))="Category", "I","J"),"99999")), "Editorial"))</f>
        <v/>
      </c>
      <c r="E13" s="50" t="str">
        <f aca="true">IF($B13="","",COUNTIF(INDIRECT(CONCATENATE($B13,"!",IF(INDIRECT(CONCATENATE($B13, "!I", IF(INDIRECT(CONCATENATE($B13, "!A1"))="Comment ID", 1,2)))="Category", "I","J"),IF(INDIRECT(CONCATENATE($B13, "!A1"))="Comment ID", 2,3),":",IF(INDIRECT(CONCATENATE($B13, "!I", IF(INDIRECT(CONCATENATE($B13, "!A1"))="Comment ID", 1,2)))="Category", "I","J"),"99999")), "Technical"))</f>
        <v/>
      </c>
      <c r="F13" s="50" t="str">
        <f aca="true">IF($B13="","",COUNTIF(INDIRECT(CONCATENATE($B13,"!",IF(INDIRECT(CONCATENATE($B13, "!I", IF(INDIRECT(CONCATENATE($B13, "!A1"))="Comment ID", 1,2)))="Category", "I","J"),IF(INDIRECT(CONCATENATE($B13, "!A1"))="Comment ID", 2,3),":",IF(INDIRECT(CONCATENATE($B13, "!I", IF(INDIRECT(CONCATENATE($B13, "!A1"))="Comment ID", 1,2)))="Category", "I","J"),"99999")), "General"))</f>
        <v/>
      </c>
      <c r="G13" s="50" t="str">
        <f aca="false">IF($B13="","",C13-SUM(D13:F13))</f>
        <v/>
      </c>
      <c r="H13" s="50" t="str">
        <f aca="true">IF($B13="","",COUNTIF(INDIRECT(CONCATENATE($B13,"!",IF(INDIRECT(CONCATENATE($B13, "!I", IF(INDIRECT(CONCATENATE($B13, "!A1"))="Comment ID", 1,2)))="Category", "K","L"),IF(INDIRECT(CONCATENATE($B13, "!A1"))="Comment ID", 2,3),":",IF(INDIRECT(CONCATENATE($B13, "!I", IF(INDIRECT(CONCATENATE($B13, "!A1"))="Comment ID", 1,2)))="Category", "K","L"),"99999")), "Accepted"))</f>
        <v/>
      </c>
      <c r="I13" s="50" t="str">
        <f aca="true">IF($B13="","",COUNTIF(INDIRECT(CONCATENATE($B13,"!",IF(INDIRECT(CONCATENATE($B13, "!I", IF(INDIRECT(CONCATENATE($B13, "!A1"))="Comment ID", 1,2)))="Category", "K","L"),IF(INDIRECT(CONCATENATE($B13, "!A1"))="Comment ID", 2,3),":",IF(INDIRECT(CONCATENATE($B13, "!I", IF(INDIRECT(CONCATENATE($B13, "!A1"))="Comment ID", 1,2)))="Category", "K","L"),"99999")), "Revised"))</f>
        <v/>
      </c>
      <c r="J13" s="50" t="str">
        <f aca="true">IF($B13="","",COUNTIF(INDIRECT(CONCATENATE($B13,"!",IF(INDIRECT(CONCATENATE($B13, "!I", IF(INDIRECT(CONCATENATE($B13, "!A1"))="Comment ID", 1,2)))="Category", "K","L"),IF(INDIRECT(CONCATENATE($B13, "!A1"))="Comment ID", 2,3),":",IF(INDIRECT(CONCATENATE($B13, "!I", IF(INDIRECT(CONCATENATE($B13, "!A1"))="Comment ID", 1,2)))="Category", "K","L"),"99999")), "Rejected"))</f>
        <v/>
      </c>
      <c r="K13" s="50" t="str">
        <f aca="false">IF($B13="","",C13-SUM(H13:J13))</f>
        <v/>
      </c>
      <c r="L13" s="50"/>
      <c r="M13" s="50"/>
      <c r="N13" s="50"/>
      <c r="O13" s="50" t="str">
        <f aca="true">IF($B13="","",COUNTIF(INDIRECT(CONCATENATE($B13,"!",IF(INDIRECT(CONCATENATE($B13, "!I", IF(INDIRECT(CONCATENATE($B13, "!A1"))="Comment ID", 1,2)))="Category", "I","J"),IF(INDIRECT(CONCATENATE($B13, "!A1"))="Comment ID", 2,3),":",IF(INDIRECT(CONCATENATE($B13, "!I", IF(INDIRECT(CONCATENATE($B13, "!A1"))="Comment ID", 1,2)))="Category", "M","N"),"99999")), "Done"))</f>
        <v/>
      </c>
      <c r="P13" s="50"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47"/>
      <c r="C14" s="48" t="str">
        <f aca="true">IF($B14="","",COUNTIF(INDIRECT(CONCATENATE($B14,"!",IF(INDIRECT(CONCATENATE($B14, "!I", IF(INDIRECT(CONCATENATE($B14, "!A1"))="Comment ID", 1,2)))="Category", "G","H"),IF(INDIRECT(CONCATENATE($B14, "!A1"))="Comment ID", 2,3),":",IF(INDIRECT(CONCATENATE($B14, "!I", IF(INDIRECT(CONCATENATE($B14, "!A1"))="Comment ID", 1,2)))="Category", "G","H"),"99999")), "&lt;&gt;"))</f>
        <v/>
      </c>
      <c r="D14" s="48" t="str">
        <f aca="true">IF($B14="","",COUNTIF(INDIRECT(CONCATENATE($B14,"!",IF(INDIRECT(CONCATENATE($B14, "!I", IF(INDIRECT(CONCATENATE($B14, "!A1"))="Comment ID", 1,2)))="Category", "I","J"),IF(INDIRECT(CONCATENATE($B14, "!A1"))="Comment ID", 2,3),":",IF(INDIRECT(CONCATENATE($B14, "!I", IF(INDIRECT(CONCATENATE($B14, "!A1"))="Comment ID", 1,2)))="Category", "I","J"),"99999")), "Editorial"))</f>
        <v/>
      </c>
      <c r="E14" s="48" t="str">
        <f aca="true">IF($B14="","",COUNTIF(INDIRECT(CONCATENATE($B14,"!",IF(INDIRECT(CONCATENATE($B14, "!I", IF(INDIRECT(CONCATENATE($B14, "!A1"))="Comment ID", 1,2)))="Category", "I","J"),IF(INDIRECT(CONCATENATE($B14, "!A1"))="Comment ID", 2,3),":",IF(INDIRECT(CONCATENATE($B14, "!I", IF(INDIRECT(CONCATENATE($B14, "!A1"))="Comment ID", 1,2)))="Category", "I","J"),"99999")), "Technical"))</f>
        <v/>
      </c>
      <c r="F14" s="48" t="str">
        <f aca="true">IF($B14="","",COUNTIF(INDIRECT(CONCATENATE($B14,"!",IF(INDIRECT(CONCATENATE($B14, "!I", IF(INDIRECT(CONCATENATE($B14, "!A1"))="Comment ID", 1,2)))="Category", "I","J"),IF(INDIRECT(CONCATENATE($B14, "!A1"))="Comment ID", 2,3),":",IF(INDIRECT(CONCATENATE($B14, "!I", IF(INDIRECT(CONCATENATE($B14, "!A1"))="Comment ID", 1,2)))="Category", "I","J"),"99999")), "General"))</f>
        <v/>
      </c>
      <c r="G14" s="48" t="str">
        <f aca="false">IF($B14="","",C14-SUM(D14:F14))</f>
        <v/>
      </c>
      <c r="H14" s="48" t="str">
        <f aca="true">IF($B14="","",COUNTIF(INDIRECT(CONCATENATE($B14,"!",IF(INDIRECT(CONCATENATE($B14, "!I", IF(INDIRECT(CONCATENATE($B14, "!A1"))="Comment ID", 1,2)))="Category", "K","L"),IF(INDIRECT(CONCATENATE($B14, "!A1"))="Comment ID", 2,3),":",IF(INDIRECT(CONCATENATE($B14, "!I", IF(INDIRECT(CONCATENATE($B14, "!A1"))="Comment ID", 1,2)))="Category", "K","L"),"99999")), "Accepted"))</f>
        <v/>
      </c>
      <c r="I14" s="48" t="str">
        <f aca="true">IF($B14="","",COUNTIF(INDIRECT(CONCATENATE($B14,"!",IF(INDIRECT(CONCATENATE($B14, "!I", IF(INDIRECT(CONCATENATE($B14, "!A1"))="Comment ID", 1,2)))="Category", "K","L"),IF(INDIRECT(CONCATENATE($B14, "!A1"))="Comment ID", 2,3),":",IF(INDIRECT(CONCATENATE($B14, "!I", IF(INDIRECT(CONCATENATE($B14, "!A1"))="Comment ID", 1,2)))="Category", "K","L"),"99999")), "Revised"))</f>
        <v/>
      </c>
      <c r="J14" s="48" t="str">
        <f aca="true">IF($B14="","",COUNTIF(INDIRECT(CONCATENATE($B14,"!",IF(INDIRECT(CONCATENATE($B14, "!I", IF(INDIRECT(CONCATENATE($B14, "!A1"))="Comment ID", 1,2)))="Category", "K","L"),IF(INDIRECT(CONCATENATE($B14, "!A1"))="Comment ID", 2,3),":",IF(INDIRECT(CONCATENATE($B14, "!I", IF(INDIRECT(CONCATENATE($B14, "!A1"))="Comment ID", 1,2)))="Category", "K","L"),"99999")), "Rejected"))</f>
        <v/>
      </c>
      <c r="K14" s="48" t="str">
        <f aca="false">IF($B14="","",C14-SUM(H14:J14))</f>
        <v/>
      </c>
      <c r="L14" s="48"/>
      <c r="M14" s="48"/>
      <c r="N14" s="48"/>
      <c r="O14" s="48" t="str">
        <f aca="true">IF($B14="","",COUNTIF(INDIRECT(CONCATENATE($B14,"!",IF(INDIRECT(CONCATENATE($B14, "!I", IF(INDIRECT(CONCATENATE($B14, "!A1"))="Comment ID", 1,2)))="Category", "I","J"),IF(INDIRECT(CONCATENATE($B14, "!A1"))="Comment ID", 2,3),":",IF(INDIRECT(CONCATENATE($B14, "!I", IF(INDIRECT(CONCATENATE($B14, "!A1"))="Comment ID", 1,2)))="Category", "M","N"),"99999")), "Done"))</f>
        <v/>
      </c>
      <c r="P14" s="48"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45285</TotalTime>
  <Application>LibreOffice/7.5.2.2$Windows_X86_64 LibreOffice_project/53bb9681a964705cf672590721dbc85eb4d0c3a2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
  <dcterms:modified xsi:type="dcterms:W3CDTF">2023-12-07T03:37:52Z</dcterms:modified>
  <cp:revision>162</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