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3"/>
  </bookViews>
  <sheets>
    <sheet name="Title" sheetId="1" r:id="rId1"/>
    <sheet name="R&amp;O and MOO" sheetId="2" r:id="rId2"/>
    <sheet name="TV bands database" sheetId="3" r:id="rId3"/>
    <sheet name="POPs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<sst xmlns="http://schemas.openxmlformats.org/spreadsheetml/2006/main" count="233" uniqueCount="144">
  <si>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</si>
  <si>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</si>
  <si>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</si>
  <si>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</si>
  <si>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</si>
  <si>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</si>
  <si>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</si>
  <si>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</si>
  <si>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</si>
  <si>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</si>
  <si>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</si>
  <si>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</si>
  <si>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</si>
  <si>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References:</t>
  </si>
  <si>
    <t>Full Date:</t>
  </si>
  <si>
    <t>Affiliation</t>
  </si>
  <si>
    <t>Section</t>
  </si>
  <si>
    <t>Fixed Device</t>
  </si>
  <si>
    <t>Client Device</t>
  </si>
  <si>
    <t>Geo-location</t>
  </si>
  <si>
    <t>Yes</t>
  </si>
  <si>
    <t>TV bands database</t>
  </si>
  <si>
    <t>Master Modes</t>
  </si>
  <si>
    <t>Client Modes</t>
  </si>
  <si>
    <t>Master Device Mode II</t>
  </si>
  <si>
    <t>Master Device Mode I</t>
  </si>
  <si>
    <t>Transmit enabling sig</t>
  </si>
  <si>
    <t>Receive enabling sig</t>
  </si>
  <si>
    <t>Network initiation</t>
  </si>
  <si>
    <t>Spectrum sensing</t>
  </si>
  <si>
    <t>15.705, 706, 707</t>
  </si>
  <si>
    <t>1W</t>
  </si>
  <si>
    <t>100 mW/40 mW</t>
  </si>
  <si>
    <t>(b) Antenna</t>
  </si>
  <si>
    <t>(c) Undesired emissions</t>
  </si>
  <si>
    <t>(d) RF exposure</t>
  </si>
  <si>
    <t>&gt; 20 mW</t>
  </si>
  <si>
    <t>15.711 Interference avoidance mechanisms</t>
  </si>
  <si>
    <t>15.709 General technical requirements</t>
  </si>
  <si>
    <t>15.703 Definitions</t>
  </si>
  <si>
    <t>(b) Geo-location and database access</t>
  </si>
  <si>
    <t>sense</t>
  </si>
  <si>
    <t>Daily database access</t>
  </si>
  <si>
    <t>(c) Spectrum sensing</t>
  </si>
  <si>
    <t>(e) Identifying info</t>
  </si>
  <si>
    <t>15.712 Interference protection - "draw more circles"</t>
  </si>
  <si>
    <t>(g)(1) Canada 32 kM</t>
  </si>
  <si>
    <t>(g)(2) Mexico UHF 40 kM, VHF 60 kM</t>
  </si>
  <si>
    <t>15.713 TV bands database</t>
  </si>
  <si>
    <t>(e) Initialization</t>
  </si>
  <si>
    <t>Internet only</t>
  </si>
  <si>
    <t>sense, installer</t>
  </si>
  <si>
    <t>(a)(2) Separation distance</t>
  </si>
  <si>
    <t>15.717 TVBDs that rely on spectrum sensing</t>
  </si>
  <si>
    <t>(a)(1) Part 2 Subpart J</t>
  </si>
  <si>
    <t>(b) EIRP 50 mW</t>
  </si>
  <si>
    <t>U.S. Population</t>
  </si>
  <si>
    <t>Border areas</t>
  </si>
  <si>
    <t>San Diego</t>
  </si>
  <si>
    <t>El Paso</t>
  </si>
  <si>
    <t>Buffalo</t>
  </si>
  <si>
    <t>Laredo</t>
  </si>
  <si>
    <t>Brownsville</t>
  </si>
  <si>
    <t>McAllen</t>
  </si>
  <si>
    <t>POPs available</t>
  </si>
  <si>
    <t>http://www.census.gov/main/www/popclock.html</t>
  </si>
  <si>
    <t>Boston</t>
  </si>
  <si>
    <t>Chicago</t>
  </si>
  <si>
    <t>Cleveland</t>
  </si>
  <si>
    <t>Dallas/Ft Worth</t>
  </si>
  <si>
    <t>Houston</t>
  </si>
  <si>
    <t>Los Angeles</t>
  </si>
  <si>
    <t>Miami</t>
  </si>
  <si>
    <t>90.303 metropolitan areas to 134 kM</t>
  </si>
  <si>
    <t>New York</t>
  </si>
  <si>
    <t>San Francisco/Oakland</t>
  </si>
  <si>
    <t>Philadelphia</t>
  </si>
  <si>
    <t>Washington, D.C.</t>
  </si>
  <si>
    <t>Pittsburgh</t>
  </si>
  <si>
    <t>http://en.wikipedia.org/wiki/Metropolitan_Statistical_Area</t>
  </si>
  <si>
    <t>http://en.wikipedia.org/wiki/Table_of_United_States_Metropolitan_Statistical_Areas</t>
  </si>
  <si>
    <t>Yuma</t>
  </si>
  <si>
    <t>14, 16</t>
  </si>
  <si>
    <t>14, 15</t>
  </si>
  <si>
    <t>15, 16</t>
  </si>
  <si>
    <t>14, 16, 20</t>
  </si>
  <si>
    <t>14, 15, 16</t>
  </si>
  <si>
    <t>19, 20</t>
  </si>
  <si>
    <t>14, 18</t>
  </si>
  <si>
    <t>16, 17</t>
  </si>
  <si>
    <t>17, 18</t>
  </si>
  <si>
    <t>36, 37, 38</t>
  </si>
  <si>
    <t>medical</t>
  </si>
  <si>
    <t>MHzPOPs</t>
  </si>
  <si>
    <t>adjMHzPOPs</t>
  </si>
  <si>
    <t>PersPortable</t>
  </si>
  <si>
    <t>Total fixed MHz POPs</t>
  </si>
  <si>
    <t>fixed vacant</t>
  </si>
  <si>
    <t xml:space="preserve">http://hraunfoss.fcc.gov/edocs_public/attachmatch/FCC-08-260A1.pdf </t>
  </si>
  <si>
    <t>Peter Ecclesine</t>
  </si>
  <si>
    <t>Cisco Systems</t>
  </si>
  <si>
    <t>170 W. Tasman Dr., San Jose, CA 95134-1706</t>
  </si>
  <si>
    <t>+1-408-527-0815</t>
  </si>
  <si>
    <t>petere@cisco.com</t>
  </si>
  <si>
    <t>Peter Ecclesine, Cisco Systems</t>
  </si>
  <si>
    <t>2008-11-20</t>
  </si>
  <si>
    <t>FCC 08-260</t>
  </si>
  <si>
    <t>PLMRS</t>
  </si>
  <si>
    <t>FCC 08-260 sections, devices and POPs</t>
  </si>
  <si>
    <t>(a) Power limits conducted power</t>
  </si>
  <si>
    <t>10m - 30m height</t>
  </si>
  <si>
    <t>Permanent</t>
  </si>
  <si>
    <t>(f)(2)(A) wireless microphones in 13 metro areas</t>
  </si>
  <si>
    <t>(f)(2)(B) channels 36, 38 in 13 metro areas</t>
  </si>
  <si>
    <t>(f) Fixed can relay init info</t>
  </si>
  <si>
    <t>(g) from a Master</t>
  </si>
  <si>
    <t>MHZPOPs</t>
  </si>
  <si>
    <t>Fixed</t>
  </si>
  <si>
    <t>doc.: IEEE 802.11-08/1439r1</t>
  </si>
  <si>
    <t>November 2008</t>
  </si>
  <si>
    <t>Fixed channels 2-51(except 3, 4, 37). PersonalPortable channels 21-51 (except 37).</t>
  </si>
  <si>
    <t>Exclude within 32 kM of Canada, UHF within 40 kM of Mexico, VHF within 60 kM of Mexico</t>
  </si>
  <si>
    <t>other</t>
  </si>
  <si>
    <t>Detroit*</t>
  </si>
  <si>
    <t>Part 74</t>
  </si>
  <si>
    <t>(A) Digital television stations</t>
  </si>
  <si>
    <t>(B) Digital and analog Class A television stations</t>
  </si>
  <si>
    <t>(C) Low power television stations</t>
  </si>
  <si>
    <t>(1) Facilities recorded in Commission databases</t>
  </si>
  <si>
    <t>(D) Television translator and booster stations</t>
  </si>
  <si>
    <t>(E) Broadcast Auxiliary Service stations, except low power auxiliary stations</t>
  </si>
  <si>
    <t>(H) Offshore radiotelephone service stations</t>
  </si>
  <si>
    <t>(2) Facilities not recorded in Commission databases</t>
  </si>
  <si>
    <t>(A) Cable television headends</t>
  </si>
  <si>
    <t>(B) Television translator station receive sites</t>
  </si>
  <si>
    <t>(D) Fixed TVBDs</t>
  </si>
  <si>
    <t>(C) Sites where low power auxiliary stations, including wireless microphones and wireless assist video devices are used and their schedule for operation</t>
  </si>
  <si>
    <t>(G) Commercial mobile radio service stations located more than 80 kM from center of 90.303(a) metro area</t>
  </si>
  <si>
    <t>(F) Private land mobile radio service stations located more than 80 kM from center of 90.303(a) metro area</t>
  </si>
  <si>
    <t>Section 15.713 TV bands database</t>
  </si>
  <si>
    <t>Two UHF</t>
  </si>
  <si>
    <t>2, 5-36, 38-51</t>
  </si>
  <si>
    <t>21-36, 38-51</t>
  </si>
  <si>
    <t>15.707 Permissible Channels of operation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</si>
</sst>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0" fontId="7" fillId="0" borderId="0" xfId="19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FCC 08-260 Report and Order publishes rules for use of TV white space in the USA.
This submission has some handy references for radio devices and applicable populations.
http://hraunfoss.fcc.gov/edocs_public/attachmatch/FCC-08-260A1.pdf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raunfoss.fcc.gov/edocs_public/attachmatch/FCC-08-260A1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B5" sqref="B5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118</v>
      </c>
    </row>
    <row r="4" spans="1:6" ht="18.75">
      <c r="A4" s="2" t="s">
        <v>1</v>
      </c>
      <c r="B4" s="19" t="s">
        <v>119</v>
      </c>
      <c r="F4" s="7"/>
    </row>
    <row r="5" spans="1:2" ht="15.75">
      <c r="A5" s="2" t="s">
        <v>11</v>
      </c>
      <c r="B5" s="12" t="s">
        <v>104</v>
      </c>
    </row>
    <row r="6" s="3" customFormat="1" ht="16.5" thickBot="1"/>
    <row r="7" spans="1:2" s="4" customFormat="1" ht="18.75">
      <c r="A7" s="4" t="s">
        <v>4</v>
      </c>
      <c r="B7" s="9" t="s">
        <v>108</v>
      </c>
    </row>
    <row r="8" spans="1:2" ht="15.75">
      <c r="A8" s="2" t="s">
        <v>14</v>
      </c>
      <c r="B8" s="8" t="s">
        <v>105</v>
      </c>
    </row>
    <row r="9" spans="1:9" ht="15.75">
      <c r="A9" s="2" t="s">
        <v>5</v>
      </c>
      <c r="B9" s="8" t="s">
        <v>10</v>
      </c>
      <c r="C9" s="8" t="s">
        <v>99</v>
      </c>
      <c r="D9" s="8"/>
      <c r="E9" s="8"/>
      <c r="F9" s="8"/>
      <c r="G9" s="8"/>
      <c r="H9" s="8"/>
      <c r="I9" s="8"/>
    </row>
    <row r="10" spans="2:9" ht="15.75">
      <c r="B10" s="8" t="s">
        <v>15</v>
      </c>
      <c r="C10" s="8" t="s">
        <v>100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101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102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/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8" t="s">
        <v>103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21"/>
      <c r="C27" s="21"/>
      <c r="D27" s="21"/>
      <c r="E27" s="21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0"/>
      <c r="C29" s="20"/>
      <c r="D29" s="20"/>
      <c r="E29" s="20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0"/>
      <c r="C31" s="20"/>
      <c r="D31" s="20"/>
      <c r="E31" s="20"/>
    </row>
    <row r="32" spans="2:5" ht="15.75" customHeight="1">
      <c r="B32" s="20"/>
      <c r="C32" s="20"/>
      <c r="D32" s="20"/>
      <c r="E32" s="20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rintOptions/>
  <pageMargins left="0.75" right="0.75" top="1" bottom="1" header="0.5" footer="0.5"/>
  <pageSetup horizontalDpi="600" verticalDpi="600"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workbookViewId="0" topLeftCell="A1">
      <pane ySplit="2" topLeftCell="BM3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8.140625" style="13" customWidth="1"/>
    <col min="2" max="2" width="9.140625" style="13" customWidth="1"/>
    <col min="3" max="3" width="14.00390625" style="13" customWidth="1"/>
    <col min="4" max="4" width="14.28125" style="13" customWidth="1"/>
    <col min="5" max="6" width="14.57421875" style="13" customWidth="1"/>
    <col min="7" max="7" width="9.140625" style="13" customWidth="1"/>
  </cols>
  <sheetData>
    <row r="1" spans="1:5" ht="40.5">
      <c r="A1" s="15" t="s">
        <v>106</v>
      </c>
      <c r="C1" s="15" t="s">
        <v>22</v>
      </c>
      <c r="E1" s="16" t="s">
        <v>23</v>
      </c>
    </row>
    <row r="2" spans="1:7" s="14" customFormat="1" ht="25.5">
      <c r="A2" s="13" t="s">
        <v>16</v>
      </c>
      <c r="B2" s="13"/>
      <c r="C2" s="13" t="s">
        <v>17</v>
      </c>
      <c r="D2" s="13" t="s">
        <v>24</v>
      </c>
      <c r="E2" s="13" t="s">
        <v>25</v>
      </c>
      <c r="F2" s="13" t="s">
        <v>18</v>
      </c>
      <c r="G2" s="13"/>
    </row>
    <row r="3" ht="12.75">
      <c r="A3" s="13" t="s">
        <v>39</v>
      </c>
    </row>
    <row r="4" spans="1:4" ht="12.75">
      <c r="A4" s="13" t="s">
        <v>19</v>
      </c>
      <c r="C4" s="13" t="s">
        <v>20</v>
      </c>
      <c r="D4" s="13" t="s">
        <v>20</v>
      </c>
    </row>
    <row r="5" spans="1:4" ht="12.75">
      <c r="A5" s="13" t="s">
        <v>21</v>
      </c>
      <c r="C5" s="13" t="s">
        <v>20</v>
      </c>
      <c r="D5" s="13" t="s">
        <v>20</v>
      </c>
    </row>
    <row r="6" spans="1:4" ht="12.75">
      <c r="A6" s="13" t="s">
        <v>28</v>
      </c>
      <c r="C6" s="13" t="s">
        <v>20</v>
      </c>
      <c r="D6" s="13" t="s">
        <v>20</v>
      </c>
    </row>
    <row r="7" spans="1:4" ht="25.5">
      <c r="A7" s="13" t="s">
        <v>26</v>
      </c>
      <c r="C7" s="13" t="s">
        <v>20</v>
      </c>
      <c r="D7" s="13" t="s">
        <v>20</v>
      </c>
    </row>
    <row r="8" spans="1:6" ht="12.75">
      <c r="A8" s="13" t="s">
        <v>27</v>
      </c>
      <c r="E8" s="13" t="s">
        <v>20</v>
      </c>
      <c r="F8" s="13" t="s">
        <v>20</v>
      </c>
    </row>
    <row r="9" spans="1:6" ht="12.75">
      <c r="A9" s="13" t="s">
        <v>29</v>
      </c>
      <c r="C9" s="13" t="s">
        <v>20</v>
      </c>
      <c r="D9" s="13" t="s">
        <v>20</v>
      </c>
      <c r="E9" s="13" t="s">
        <v>20</v>
      </c>
      <c r="F9" s="13" t="s">
        <v>20</v>
      </c>
    </row>
    <row r="10" spans="1:6" ht="12.75">
      <c r="A10" s="13" t="s">
        <v>30</v>
      </c>
      <c r="C10" s="13" t="s">
        <v>20</v>
      </c>
      <c r="D10" s="13" t="s">
        <v>20</v>
      </c>
      <c r="E10" s="13" t="s">
        <v>20</v>
      </c>
      <c r="F10" s="13" t="s">
        <v>20</v>
      </c>
    </row>
    <row r="11" spans="1:6" ht="38.25">
      <c r="A11" s="23" t="s">
        <v>143</v>
      </c>
      <c r="C11" s="13" t="s">
        <v>141</v>
      </c>
      <c r="D11" s="13" t="s">
        <v>142</v>
      </c>
      <c r="E11" s="13" t="s">
        <v>142</v>
      </c>
      <c r="F11" s="13" t="s">
        <v>142</v>
      </c>
    </row>
    <row r="12" ht="38.25">
      <c r="A12" s="13" t="s">
        <v>38</v>
      </c>
    </row>
    <row r="13" spans="1:6" ht="25.5">
      <c r="A13" s="13" t="s">
        <v>109</v>
      </c>
      <c r="C13" s="13" t="s">
        <v>31</v>
      </c>
      <c r="D13" s="13" t="s">
        <v>32</v>
      </c>
      <c r="E13" s="13" t="s">
        <v>32</v>
      </c>
      <c r="F13" s="13" t="s">
        <v>32</v>
      </c>
    </row>
    <row r="14" spans="1:6" ht="25.5">
      <c r="A14" s="13" t="s">
        <v>33</v>
      </c>
      <c r="C14" s="13" t="s">
        <v>110</v>
      </c>
      <c r="D14" s="13" t="s">
        <v>111</v>
      </c>
      <c r="E14" s="13" t="s">
        <v>111</v>
      </c>
      <c r="F14" s="13" t="s">
        <v>111</v>
      </c>
    </row>
    <row r="15" spans="1:6" ht="25.5">
      <c r="A15" s="13" t="s">
        <v>34</v>
      </c>
      <c r="C15" s="13" t="s">
        <v>20</v>
      </c>
      <c r="D15" s="13" t="s">
        <v>20</v>
      </c>
      <c r="E15" s="13" t="s">
        <v>20</v>
      </c>
      <c r="F15" s="13" t="s">
        <v>20</v>
      </c>
    </row>
    <row r="16" spans="1:6" ht="12.75">
      <c r="A16" s="13" t="s">
        <v>35</v>
      </c>
      <c r="C16" s="13" t="s">
        <v>20</v>
      </c>
      <c r="D16" s="13" t="s">
        <v>36</v>
      </c>
      <c r="E16" s="13" t="s">
        <v>36</v>
      </c>
      <c r="F16" s="13" t="s">
        <v>36</v>
      </c>
    </row>
    <row r="17" ht="38.25">
      <c r="A17" s="13" t="s">
        <v>37</v>
      </c>
    </row>
    <row r="18" ht="25.5">
      <c r="A18" s="13" t="s">
        <v>40</v>
      </c>
    </row>
    <row r="19" spans="1:4" ht="25.5">
      <c r="A19" s="13" t="s">
        <v>19</v>
      </c>
      <c r="C19" s="13" t="s">
        <v>51</v>
      </c>
      <c r="D19" s="13" t="s">
        <v>41</v>
      </c>
    </row>
    <row r="20" spans="1:4" ht="25.5">
      <c r="A20" s="13" t="s">
        <v>42</v>
      </c>
      <c r="C20" s="13" t="s">
        <v>20</v>
      </c>
      <c r="D20" s="13" t="s">
        <v>20</v>
      </c>
    </row>
    <row r="21" spans="1:6" ht="25.5">
      <c r="A21" s="13" t="s">
        <v>43</v>
      </c>
      <c r="C21" s="13" t="s">
        <v>20</v>
      </c>
      <c r="D21" s="13" t="s">
        <v>20</v>
      </c>
      <c r="E21" s="13" t="s">
        <v>20</v>
      </c>
      <c r="F21" s="13" t="s">
        <v>20</v>
      </c>
    </row>
    <row r="22" spans="1:3" ht="12.75">
      <c r="A22" s="13" t="s">
        <v>44</v>
      </c>
      <c r="C22" s="13" t="s">
        <v>20</v>
      </c>
    </row>
    <row r="23" ht="38.25">
      <c r="A23" s="13" t="s">
        <v>45</v>
      </c>
    </row>
    <row r="24" spans="1:4" ht="25.5">
      <c r="A24" s="13" t="s">
        <v>52</v>
      </c>
      <c r="C24" s="13" t="s">
        <v>20</v>
      </c>
      <c r="D24" s="13" t="s">
        <v>20</v>
      </c>
    </row>
    <row r="25" spans="1:6" ht="38.25">
      <c r="A25" s="13" t="s">
        <v>112</v>
      </c>
      <c r="C25" s="13" t="s">
        <v>20</v>
      </c>
      <c r="D25" s="13" t="s">
        <v>20</v>
      </c>
      <c r="E25" s="13" t="s">
        <v>20</v>
      </c>
      <c r="F25" s="13" t="s">
        <v>20</v>
      </c>
    </row>
    <row r="26" spans="1:6" ht="38.25">
      <c r="A26" s="13" t="s">
        <v>113</v>
      </c>
      <c r="C26" s="13" t="s">
        <v>20</v>
      </c>
      <c r="D26" s="13" t="s">
        <v>20</v>
      </c>
      <c r="E26" s="13" t="s">
        <v>20</v>
      </c>
      <c r="F26" s="13" t="s">
        <v>20</v>
      </c>
    </row>
    <row r="27" spans="1:6" ht="12.75">
      <c r="A27" s="13" t="s">
        <v>46</v>
      </c>
      <c r="C27" s="13" t="s">
        <v>20</v>
      </c>
      <c r="D27" s="13" t="s">
        <v>20</v>
      </c>
      <c r="E27" s="13" t="s">
        <v>20</v>
      </c>
      <c r="F27" s="13" t="s">
        <v>20</v>
      </c>
    </row>
    <row r="28" spans="1:6" ht="25.5">
      <c r="A28" s="13" t="s">
        <v>47</v>
      </c>
      <c r="C28" s="13" t="s">
        <v>20</v>
      </c>
      <c r="D28" s="13" t="s">
        <v>20</v>
      </c>
      <c r="E28" s="13" t="s">
        <v>20</v>
      </c>
      <c r="F28" s="13" t="s">
        <v>20</v>
      </c>
    </row>
    <row r="29" ht="25.5">
      <c r="A29" s="13" t="s">
        <v>48</v>
      </c>
    </row>
    <row r="30" spans="1:5" ht="25.5">
      <c r="A30" s="13" t="s">
        <v>49</v>
      </c>
      <c r="C30" s="13" t="s">
        <v>114</v>
      </c>
      <c r="D30" s="13" t="s">
        <v>50</v>
      </c>
      <c r="E30" s="13" t="s">
        <v>115</v>
      </c>
    </row>
    <row r="31" ht="38.25">
      <c r="A31" s="13" t="s">
        <v>53</v>
      </c>
    </row>
    <row r="32" spans="1:6" ht="25.5">
      <c r="A32" s="13" t="s">
        <v>54</v>
      </c>
      <c r="F32" s="13" t="s">
        <v>20</v>
      </c>
    </row>
    <row r="33" spans="1:6" ht="12.75">
      <c r="A33" s="13" t="s">
        <v>55</v>
      </c>
      <c r="F33" s="13" t="s">
        <v>20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4" sqref="A14"/>
    </sheetView>
  </sheetViews>
  <sheetFormatPr defaultColWidth="9.140625" defaultRowHeight="12.75"/>
  <sheetData>
    <row r="1" ht="12.75">
      <c r="A1" t="s">
        <v>139</v>
      </c>
    </row>
    <row r="3" ht="12.75">
      <c r="A3" t="s">
        <v>128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129</v>
      </c>
    </row>
    <row r="8" ht="12.75">
      <c r="A8" t="s">
        <v>130</v>
      </c>
    </row>
    <row r="9" ht="12.75">
      <c r="A9" t="s">
        <v>138</v>
      </c>
    </row>
    <row r="10" ht="12.75">
      <c r="A10" t="s">
        <v>137</v>
      </c>
    </row>
    <row r="11" ht="12.75">
      <c r="A11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136</v>
      </c>
    </row>
    <row r="17" ht="12.75">
      <c r="A17" t="s">
        <v>135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3"/>
  <sheetViews>
    <sheetView tabSelected="1" workbookViewId="0" topLeftCell="A1">
      <selection activeCell="O19" sqref="O19"/>
    </sheetView>
  </sheetViews>
  <sheetFormatPr defaultColWidth="9.140625" defaultRowHeight="12.75"/>
  <sheetData>
    <row r="1" spans="1:5" ht="12.75">
      <c r="A1" t="s">
        <v>56</v>
      </c>
      <c r="D1">
        <v>305.7</v>
      </c>
      <c r="E1" t="s">
        <v>65</v>
      </c>
    </row>
    <row r="2" spans="1:5" ht="12.75">
      <c r="A2" t="s">
        <v>57</v>
      </c>
      <c r="E2" t="s">
        <v>80</v>
      </c>
    </row>
    <row r="3" spans="2:5" ht="12.75">
      <c r="B3" t="s">
        <v>123</v>
      </c>
      <c r="C3">
        <v>4.467</v>
      </c>
      <c r="E3" t="s">
        <v>121</v>
      </c>
    </row>
    <row r="4" spans="2:3" ht="12.75">
      <c r="B4" t="s">
        <v>58</v>
      </c>
      <c r="C4">
        <v>2.974</v>
      </c>
    </row>
    <row r="5" spans="2:3" ht="12.75">
      <c r="B5" t="s">
        <v>60</v>
      </c>
      <c r="C5">
        <v>1.128</v>
      </c>
    </row>
    <row r="6" spans="2:3" ht="12.75">
      <c r="B6" t="s">
        <v>59</v>
      </c>
      <c r="C6">
        <v>0.735</v>
      </c>
    </row>
    <row r="7" spans="2:3" ht="12.75">
      <c r="B7" t="s">
        <v>63</v>
      </c>
      <c r="C7" s="17">
        <v>0.71</v>
      </c>
    </row>
    <row r="8" spans="2:3" ht="12.75">
      <c r="B8" t="s">
        <v>62</v>
      </c>
      <c r="C8">
        <v>0.387</v>
      </c>
    </row>
    <row r="9" spans="2:3" ht="12.75">
      <c r="B9" t="s">
        <v>61</v>
      </c>
      <c r="C9">
        <v>0.233</v>
      </c>
    </row>
    <row r="10" spans="2:3" ht="12.75">
      <c r="B10" t="s">
        <v>81</v>
      </c>
      <c r="C10" s="17">
        <v>0.19</v>
      </c>
    </row>
    <row r="11" spans="2:5" ht="12.75">
      <c r="B11" t="s">
        <v>122</v>
      </c>
      <c r="C11">
        <v>5</v>
      </c>
      <c r="E11" t="s">
        <v>120</v>
      </c>
    </row>
    <row r="12" spans="3:8" ht="12.75">
      <c r="C12">
        <f>SUM(C3:C11)</f>
        <v>15.824</v>
      </c>
      <c r="G12" t="s">
        <v>117</v>
      </c>
      <c r="H12" t="s">
        <v>95</v>
      </c>
    </row>
    <row r="13" spans="7:8" ht="12.75">
      <c r="G13" t="s">
        <v>116</v>
      </c>
      <c r="H13" t="s">
        <v>93</v>
      </c>
    </row>
    <row r="14" spans="1:8" ht="12.75">
      <c r="A14" t="s">
        <v>64</v>
      </c>
      <c r="D14">
        <f>D1-C12</f>
        <v>289.876</v>
      </c>
      <c r="G14">
        <f>D14*6*46</f>
        <v>80005.776</v>
      </c>
      <c r="H14">
        <f>D14*6*28</f>
        <v>48699.168</v>
      </c>
    </row>
    <row r="16" spans="1:11" ht="12.75">
      <c r="A16" t="s">
        <v>73</v>
      </c>
      <c r="E16" t="s">
        <v>79</v>
      </c>
      <c r="K16" t="s">
        <v>97</v>
      </c>
    </row>
    <row r="17" spans="5:11" ht="12.75">
      <c r="E17" t="s">
        <v>107</v>
      </c>
      <c r="F17" t="s">
        <v>92</v>
      </c>
      <c r="G17" t="s">
        <v>124</v>
      </c>
      <c r="H17" t="s">
        <v>93</v>
      </c>
      <c r="I17" t="s">
        <v>94</v>
      </c>
      <c r="K17" t="s">
        <v>93</v>
      </c>
    </row>
    <row r="18" spans="1:11" ht="12.75">
      <c r="A18" t="s">
        <v>66</v>
      </c>
      <c r="C18">
        <v>4.482</v>
      </c>
      <c r="E18" s="22" t="s">
        <v>82</v>
      </c>
      <c r="F18" t="s">
        <v>91</v>
      </c>
      <c r="G18" t="s">
        <v>140</v>
      </c>
      <c r="H18">
        <f>C18*6*7</f>
        <v>188.24400000000003</v>
      </c>
      <c r="I18">
        <f>C18*6*4</f>
        <v>107.56800000000001</v>
      </c>
      <c r="K18">
        <f>C18*6*6</f>
        <v>161.35200000000003</v>
      </c>
    </row>
    <row r="19" spans="1:9" ht="12.75">
      <c r="A19" t="s">
        <v>67</v>
      </c>
      <c r="C19">
        <v>9.524</v>
      </c>
      <c r="E19" s="22" t="s">
        <v>83</v>
      </c>
      <c r="F19" t="s">
        <v>91</v>
      </c>
      <c r="G19" t="s">
        <v>140</v>
      </c>
      <c r="H19">
        <f>C19*6*7</f>
        <v>400.0079999999999</v>
      </c>
      <c r="I19">
        <f>C19*6*3</f>
        <v>171.43199999999996</v>
      </c>
    </row>
    <row r="20" spans="1:9" ht="12.75">
      <c r="A20" t="s">
        <v>68</v>
      </c>
      <c r="C20">
        <v>2.096</v>
      </c>
      <c r="E20" s="22" t="s">
        <v>83</v>
      </c>
      <c r="F20" t="s">
        <v>91</v>
      </c>
      <c r="G20" t="s">
        <v>140</v>
      </c>
      <c r="H20">
        <f>C20*6*7</f>
        <v>88.03200000000001</v>
      </c>
      <c r="I20">
        <f>C20*6*3</f>
        <v>37.728</v>
      </c>
    </row>
    <row r="21" spans="1:11" ht="12.75">
      <c r="A21" t="s">
        <v>69</v>
      </c>
      <c r="C21">
        <v>6.145</v>
      </c>
      <c r="E21" s="22">
        <v>16</v>
      </c>
      <c r="F21" t="s">
        <v>91</v>
      </c>
      <c r="G21" t="s">
        <v>140</v>
      </c>
      <c r="H21">
        <f>C21*6*6</f>
        <v>221.21999999999997</v>
      </c>
      <c r="I21">
        <f>C21*6*4</f>
        <v>147.48</v>
      </c>
      <c r="K21">
        <f>C21*6*6</f>
        <v>221.21999999999997</v>
      </c>
    </row>
    <row r="22" spans="1:9" ht="12.75">
      <c r="A22" t="s">
        <v>123</v>
      </c>
      <c r="C22">
        <v>4.467</v>
      </c>
      <c r="E22" s="22" t="s">
        <v>84</v>
      </c>
      <c r="F22" t="s">
        <v>91</v>
      </c>
      <c r="G22" t="s">
        <v>140</v>
      </c>
      <c r="H22">
        <f>C22*6*7</f>
        <v>187.614</v>
      </c>
      <c r="I22">
        <f>C22*6*4</f>
        <v>107.208</v>
      </c>
    </row>
    <row r="23" spans="1:9" ht="12.75">
      <c r="A23" t="s">
        <v>70</v>
      </c>
      <c r="C23">
        <v>5.628</v>
      </c>
      <c r="E23" s="22">
        <v>17</v>
      </c>
      <c r="F23" t="s">
        <v>91</v>
      </c>
      <c r="G23" t="s">
        <v>140</v>
      </c>
      <c r="H23">
        <f>C23*6*6</f>
        <v>202.608</v>
      </c>
      <c r="I23">
        <f>C23*6*4</f>
        <v>135.072</v>
      </c>
    </row>
    <row r="24" spans="1:9" ht="12.75">
      <c r="A24" t="s">
        <v>71</v>
      </c>
      <c r="C24">
        <v>12.875</v>
      </c>
      <c r="E24" s="22" t="s">
        <v>85</v>
      </c>
      <c r="F24" t="s">
        <v>91</v>
      </c>
      <c r="G24" t="s">
        <v>140</v>
      </c>
      <c r="H24">
        <f>C24*6*8</f>
        <v>618</v>
      </c>
      <c r="I24">
        <f>C24*6*5</f>
        <v>386.25</v>
      </c>
    </row>
    <row r="25" spans="1:9" ht="12.75">
      <c r="A25" t="s">
        <v>72</v>
      </c>
      <c r="C25">
        <v>5.413</v>
      </c>
      <c r="E25" s="22">
        <v>14</v>
      </c>
      <c r="F25" t="s">
        <v>91</v>
      </c>
      <c r="G25" t="s">
        <v>140</v>
      </c>
      <c r="H25">
        <f>C25*6*6</f>
        <v>194.868</v>
      </c>
      <c r="I25">
        <f>C25*6*3</f>
        <v>97.434</v>
      </c>
    </row>
    <row r="26" spans="1:9" ht="12.75">
      <c r="A26" t="s">
        <v>74</v>
      </c>
      <c r="C26">
        <v>18.815</v>
      </c>
      <c r="E26" s="22" t="s">
        <v>86</v>
      </c>
      <c r="F26" t="s">
        <v>91</v>
      </c>
      <c r="G26" t="s">
        <v>140</v>
      </c>
      <c r="H26">
        <f>C26*6*8</f>
        <v>903.1200000000001</v>
      </c>
      <c r="I26">
        <f>C26*6*3</f>
        <v>338.6700000000001</v>
      </c>
    </row>
    <row r="27" spans="1:9" ht="12.75">
      <c r="A27" t="s">
        <v>76</v>
      </c>
      <c r="C27">
        <v>5.827</v>
      </c>
      <c r="E27" s="22" t="s">
        <v>87</v>
      </c>
      <c r="F27" t="s">
        <v>91</v>
      </c>
      <c r="G27" t="s">
        <v>140</v>
      </c>
      <c r="H27">
        <f>C27*6*7</f>
        <v>244.73400000000004</v>
      </c>
      <c r="I27">
        <f>C27*6*3</f>
        <v>104.88600000000001</v>
      </c>
    </row>
    <row r="28" spans="1:9" ht="12.75">
      <c r="A28" t="s">
        <v>78</v>
      </c>
      <c r="C28">
        <v>2.355</v>
      </c>
      <c r="E28" s="22" t="s">
        <v>88</v>
      </c>
      <c r="F28" t="s">
        <v>91</v>
      </c>
      <c r="G28" t="s">
        <v>140</v>
      </c>
      <c r="H28">
        <f>C28*6*7</f>
        <v>98.91</v>
      </c>
      <c r="I28">
        <f>C28*6*5</f>
        <v>70.64999999999999</v>
      </c>
    </row>
    <row r="29" spans="1:11" ht="12.75">
      <c r="A29" t="s">
        <v>75</v>
      </c>
      <c r="C29">
        <v>4.203</v>
      </c>
      <c r="E29" s="22" t="s">
        <v>89</v>
      </c>
      <c r="F29" t="s">
        <v>91</v>
      </c>
      <c r="G29" t="s">
        <v>140</v>
      </c>
      <c r="H29">
        <f>C29*6*7</f>
        <v>176.526</v>
      </c>
      <c r="I29">
        <f>C29*6*4</f>
        <v>100.87200000000001</v>
      </c>
      <c r="K29">
        <f>C29*6*26</f>
        <v>655.6680000000001</v>
      </c>
    </row>
    <row r="30" spans="1:9" ht="12.75">
      <c r="A30" t="s">
        <v>77</v>
      </c>
      <c r="C30">
        <v>5.306</v>
      </c>
      <c r="E30" s="22" t="s">
        <v>90</v>
      </c>
      <c r="F30" t="s">
        <v>91</v>
      </c>
      <c r="G30" t="s">
        <v>140</v>
      </c>
      <c r="H30">
        <f>C30*6*7</f>
        <v>222.85199999999998</v>
      </c>
      <c r="I30">
        <f>C30*6*4</f>
        <v>127.344</v>
      </c>
    </row>
    <row r="31" spans="3:9" ht="12.75">
      <c r="C31">
        <f>SUM(C18:C30)</f>
        <v>87.136</v>
      </c>
      <c r="H31">
        <f>SUM(H18:H30)</f>
        <v>3746.7359999999994</v>
      </c>
      <c r="I31">
        <f>SUM(I18:I30)</f>
        <v>1932.594</v>
      </c>
    </row>
    <row r="33" spans="1:9" ht="12.75">
      <c r="A33" t="s">
        <v>96</v>
      </c>
      <c r="G33">
        <f>G14-H31</f>
        <v>76259.04</v>
      </c>
      <c r="I33">
        <f>G14-H31-I31</f>
        <v>74326.446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5" sqref="A5"/>
    </sheetView>
  </sheetViews>
  <sheetFormatPr defaultColWidth="9.140625" defaultRowHeight="12.75"/>
  <sheetData>
    <row r="1" ht="15.75">
      <c r="A1" s="10" t="s">
        <v>13</v>
      </c>
    </row>
    <row r="2" ht="12.75">
      <c r="A2" s="11" t="s">
        <v>65</v>
      </c>
    </row>
    <row r="3" ht="12.75">
      <c r="A3" s="11" t="s">
        <v>80</v>
      </c>
    </row>
    <row r="4" ht="12.75">
      <c r="A4" t="s">
        <v>79</v>
      </c>
    </row>
    <row r="5" ht="12.75">
      <c r="A5" s="18" t="s">
        <v>98</v>
      </c>
    </row>
    <row r="6" ht="12.75">
      <c r="A6" s="11"/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</sheetData>
  <hyperlinks>
    <hyperlink ref="A5" r:id="rId1" tooltip="http://hraunfoss.fcc.gov/edocs_public/attachmatch/FCC-08-260A1.pdf" display="http://hraunfoss.fcc.gov/edocs_public/attachmatch/FCC-08-260A1.pdf"/>
  </hyperlinks>
  <printOptions/>
  <pageMargins left="0.75" right="0.75" top="1" bottom="1" header="0.5" footer="0.5"/>
  <pageSetup horizontalDpi="600" verticalDpi="600" orientation="portrait" r:id="rId2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FCC 08-260 clauses, devices and POPs</dc:title>
  <dc:subject/>
  <dc:creator>Peter Ecclesine</dc:creator>
  <cp:keywords/>
  <dc:description/>
  <cp:lastModifiedBy>Cisco Systems, Inc.</cp:lastModifiedBy>
  <cp:lastPrinted>2004-11-19T06:33:11Z</cp:lastPrinted>
  <dcterms:created xsi:type="dcterms:W3CDTF">2004-07-14T16:37:20Z</dcterms:created>
  <dcterms:modified xsi:type="dcterms:W3CDTF">2008-11-24T17:16:39Z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